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<sst xmlns="http://schemas.openxmlformats.org/spreadsheetml/2006/main" count="111" uniqueCount="69">
  <si>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Production data</t>
  </si>
  <si>
    <t>Produce</t>
  </si>
  <si>
    <t>seed (oz.) per 100'</t>
  </si>
  <si>
    <t>yield (lbs per acre)</t>
  </si>
  <si>
    <t>yield (lbs per 100' row</t>
  </si>
  <si>
    <t>yield (lbs per 100' bed</t>
  </si>
  <si>
    <t>bed spacing (in)</t>
  </si>
  <si>
    <t>rows per bed</t>
  </si>
  <si>
    <t>within row spacing (in)</t>
  </si>
  <si>
    <t>btwn rows spacing (in)</t>
  </si>
  <si>
    <t>row feet per acre</t>
  </si>
  <si>
    <t>plants per acre</t>
  </si>
  <si>
    <t>plants per 100' bed</t>
  </si>
  <si>
    <t>Arugula</t>
  </si>
  <si>
    <t>Basil</t>
  </si>
  <si>
    <t>Beets</t>
  </si>
  <si>
    <t>Broccoli</t>
  </si>
  <si>
    <t>Cabbage</t>
  </si>
  <si>
    <t>Cantaloupes</t>
  </si>
  <si>
    <t>Carrots</t>
  </si>
  <si>
    <t>Cauliflower</t>
  </si>
  <si>
    <t>Cilantro</t>
  </si>
  <si>
    <t>Collards</t>
  </si>
  <si>
    <t>Cucumbers</t>
  </si>
  <si>
    <t>Dill</t>
  </si>
  <si>
    <t>Edamame</t>
  </si>
  <si>
    <t>Eggplant</t>
  </si>
  <si>
    <t>Fennel</t>
  </si>
  <si>
    <t>Garlic</t>
  </si>
  <si>
    <t>Green onions</t>
  </si>
  <si>
    <t>Kale</t>
  </si>
  <si>
    <t>Kohlrabi</t>
  </si>
  <si>
    <t>Lettuce</t>
  </si>
  <si>
    <t>Mizuna</t>
  </si>
  <si>
    <t>Mustard greens</t>
  </si>
  <si>
    <t>Okra</t>
  </si>
  <si>
    <t>Pac choi</t>
  </si>
  <si>
    <t>Parsley</t>
  </si>
  <si>
    <t>Snap Peas</t>
  </si>
  <si>
    <t>Peppers</t>
  </si>
  <si>
    <t>Potatoes</t>
  </si>
  <si>
    <t>Salad Mix</t>
  </si>
  <si>
    <t>Snap beans</t>
  </si>
  <si>
    <t>Southern peas</t>
  </si>
  <si>
    <t>Spinach</t>
  </si>
  <si>
    <t>Storage onions</t>
  </si>
  <si>
    <t>Summer squash</t>
  </si>
  <si>
    <t>Sweet corn</t>
  </si>
  <si>
    <t>Sweet potatoes</t>
  </si>
  <si>
    <t>Swiss chard</t>
  </si>
  <si>
    <t>Tomatoes</t>
  </si>
  <si>
    <t>Tomatillos</t>
  </si>
  <si>
    <t>Turnips</t>
  </si>
  <si>
    <t>Winter squash</t>
  </si>
  <si>
    <t>Watermelons</t>
  </si>
  <si>
    <t>Vegetable</t>
  </si>
  <si>
    <t>*beds are spaced five feet apart, center to center.</t>
  </si>
  <si>
    <t>yield (lbs)</t>
  </si>
  <si>
    <t>100' row</t>
  </si>
  <si>
    <t>100' bed</t>
  </si>
  <si>
    <t>per bed*</t>
  </si>
  <si>
    <t>rows</t>
  </si>
  <si>
    <t>in-row (in)</t>
  </si>
  <si>
    <t>plants</t>
  </si>
  <si>
    <t xml:space="preserve">spacing </t>
  </si>
  <si>
    <t>spacing</t>
  </si>
  <si>
    <t>rows (in)</t>
  </si>
  <si>
    <t>Vegtable Planting Guide</t>
  </si>
  <si>
    <t>K. Bladwin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</si>
</sst>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u val="single"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 applyProtection="1">
      <alignment wrapText="1"/>
      <protection locked="0"/>
    </xf>
    <xf numFmtId="164" fontId="0" fillId="0" borderId="10" xfId="42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1" xfId="4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0" applyAlignment="1">
      <alignment/>
    </xf>
    <xf numFmtId="2" fontId="0" fillId="0" borderId="12" xfId="0" applyNumberFormat="1" applyBorder="1" applyAlignment="1">
      <alignment horizontal="center"/>
    </xf>
    <xf numFmtId="164" fontId="0" fillId="0" borderId="12" xfId="42" applyNumberFormat="1" applyFont="1" applyFill="1" applyBorder="1" applyAlignment="1">
      <alignment horizontal="center"/>
    </xf>
    <xf numFmtId="164" fontId="0" fillId="0" borderId="12" xfId="42" applyNumberFormat="1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4" xfId="42" applyNumberFormat="1" applyFont="1" applyBorder="1" applyAlignment="1" applyProtection="1">
      <alignment horizontal="center" wrapText="1"/>
      <protection locked="0"/>
    </xf>
    <xf numFmtId="164" fontId="0" fillId="0" borderId="14" xfId="42" applyNumberFormat="1" applyFont="1" applyBorder="1" applyAlignment="1" applyProtection="1">
      <alignment wrapText="1"/>
      <protection locked="0"/>
    </xf>
    <xf numFmtId="164" fontId="0" fillId="0" borderId="15" xfId="42" applyNumberFormat="1" applyFont="1" applyBorder="1" applyAlignment="1" applyProtection="1">
      <alignment horizontal="center" wrapText="1"/>
      <protection locked="0"/>
    </xf>
    <xf numFmtId="0" fontId="0" fillId="0" borderId="16" xfId="0" applyBorder="1" applyAlignment="1">
      <alignment/>
    </xf>
    <xf numFmtId="164" fontId="0" fillId="0" borderId="17" xfId="42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19" xfId="42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4" xfId="42" applyNumberFormat="1" applyFont="1" applyFill="1" applyBorder="1" applyAlignment="1">
      <alignment horizontal="center"/>
    </xf>
    <xf numFmtId="164" fontId="0" fillId="0" borderId="14" xfId="42" applyNumberFormat="1" applyFont="1" applyFill="1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42" applyNumberFormat="1" applyFont="1" applyBorder="1" applyAlignment="1">
      <alignment horizontal="center"/>
    </xf>
    <xf numFmtId="164" fontId="0" fillId="0" borderId="15" xfId="42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9" xfId="42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7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4">
      <selection activeCell="A46" sqref="A46"/>
    </sheetView>
  </sheetViews>
  <sheetFormatPr defaultColWidth="8.8515625" defaultRowHeight="12.75"/>
  <cols>
    <col min="1" max="1" width="15.421875" style="0" bestFit="1" customWidth="1"/>
    <col min="2" max="3" width="9.28125" style="0" bestFit="1" customWidth="1"/>
    <col min="4" max="4" width="9.28125" style="16" bestFit="1" customWidth="1"/>
    <col min="5" max="9" width="9.28125" style="0" bestFit="1" customWidth="1"/>
    <col min="10" max="10" width="9.421875" style="0" bestFit="1" customWidth="1"/>
    <col min="11" max="11" width="11.28125" style="0" bestFit="1" customWidth="1"/>
    <col min="12" max="12" width="9.28125" style="0" bestFit="1" customWidth="1"/>
  </cols>
  <sheetData>
    <row r="1" spans="1:10" ht="13.5" thickBot="1">
      <c r="A1" s="1" t="s">
        <v>0</v>
      </c>
      <c r="B1" s="2"/>
      <c r="C1" s="3"/>
      <c r="D1" s="15"/>
      <c r="I1" s="3"/>
      <c r="J1" s="3"/>
    </row>
    <row r="2" spans="1:13" ht="39.75" customHeight="1">
      <c r="A2" s="23" t="s">
        <v>1</v>
      </c>
      <c r="B2" s="24" t="s">
        <v>2</v>
      </c>
      <c r="C2" s="25" t="s">
        <v>3</v>
      </c>
      <c r="D2" s="26" t="s">
        <v>4</v>
      </c>
      <c r="E2" s="25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5" t="s">
        <v>10</v>
      </c>
      <c r="K2" s="25" t="s">
        <v>11</v>
      </c>
      <c r="L2" s="27" t="s">
        <v>12</v>
      </c>
      <c r="M2" s="4"/>
    </row>
    <row r="3" spans="1:12" ht="15" customHeight="1">
      <c r="A3" s="28" t="s">
        <v>13</v>
      </c>
      <c r="B3" s="6">
        <v>0.33</v>
      </c>
      <c r="C3" s="8">
        <v>7000</v>
      </c>
      <c r="D3" s="5">
        <f aca="true" t="shared" si="0" ref="D3:D44">+C3/J3*100</f>
        <v>26.782981328435874</v>
      </c>
      <c r="E3" s="8">
        <f>+D3*G3</f>
        <v>80.34894398530761</v>
      </c>
      <c r="F3" s="7">
        <v>60</v>
      </c>
      <c r="G3" s="7">
        <v>3</v>
      </c>
      <c r="H3" s="9">
        <v>2</v>
      </c>
      <c r="I3" s="9">
        <v>12</v>
      </c>
      <c r="J3" s="10">
        <f>43560*G3/(F3/12)</f>
        <v>26136</v>
      </c>
      <c r="K3" s="10">
        <f aca="true" t="shared" si="1" ref="K3:K44">+J3*12/H3</f>
        <v>156816</v>
      </c>
      <c r="L3" s="29">
        <f>100*G3*(12/H3)</f>
        <v>1800</v>
      </c>
    </row>
    <row r="4" spans="1:12" ht="15" customHeight="1">
      <c r="A4" s="28" t="s">
        <v>14</v>
      </c>
      <c r="B4" s="6">
        <v>0.01</v>
      </c>
      <c r="C4" s="8">
        <v>12000</v>
      </c>
      <c r="D4" s="5">
        <f t="shared" si="0"/>
        <v>45.91368227731864</v>
      </c>
      <c r="E4" s="8">
        <f>+D4*G4</f>
        <v>137.74104683195594</v>
      </c>
      <c r="F4" s="7">
        <v>60</v>
      </c>
      <c r="G4" s="7">
        <v>3</v>
      </c>
      <c r="H4" s="9">
        <v>12</v>
      </c>
      <c r="I4" s="9">
        <v>12</v>
      </c>
      <c r="J4" s="10">
        <f>43560*G4/(F4/12)</f>
        <v>26136</v>
      </c>
      <c r="K4" s="10">
        <f>+J4*12/H4</f>
        <v>26136</v>
      </c>
      <c r="L4" s="29">
        <f>100*G4*(12/H4)</f>
        <v>300</v>
      </c>
    </row>
    <row r="5" spans="1:12" ht="15" customHeight="1">
      <c r="A5" s="28" t="s">
        <v>15</v>
      </c>
      <c r="B5" s="6">
        <v>0.75</v>
      </c>
      <c r="C5" s="10">
        <v>25000</v>
      </c>
      <c r="D5" s="5">
        <f t="shared" si="0"/>
        <v>95.65350474441384</v>
      </c>
      <c r="E5" s="8">
        <f aca="true" t="shared" si="2" ref="E5:E44">+D5*G5</f>
        <v>286.9605142332415</v>
      </c>
      <c r="F5" s="7">
        <v>60</v>
      </c>
      <c r="G5" s="7">
        <v>3</v>
      </c>
      <c r="H5" s="9">
        <v>4</v>
      </c>
      <c r="I5" s="9">
        <v>12</v>
      </c>
      <c r="J5" s="10">
        <f aca="true" t="shared" si="3" ref="J5:J44">43560*G5/(F5/12)</f>
        <v>26136</v>
      </c>
      <c r="K5" s="10">
        <f t="shared" si="1"/>
        <v>78408</v>
      </c>
      <c r="L5" s="29">
        <f aca="true" t="shared" si="4" ref="L5:L43">100*G5*(12/H5)</f>
        <v>900</v>
      </c>
    </row>
    <row r="6" spans="1:12" ht="15" customHeight="1">
      <c r="A6" s="28" t="s">
        <v>16</v>
      </c>
      <c r="B6" s="6">
        <v>0.25</v>
      </c>
      <c r="C6" s="8">
        <v>8000</v>
      </c>
      <c r="D6" s="5">
        <f t="shared" si="0"/>
        <v>45.91368227731864</v>
      </c>
      <c r="E6" s="8">
        <f t="shared" si="2"/>
        <v>91.82736455463728</v>
      </c>
      <c r="F6" s="7">
        <v>60</v>
      </c>
      <c r="G6" s="7">
        <v>2</v>
      </c>
      <c r="H6" s="9">
        <v>18</v>
      </c>
      <c r="I6" s="9">
        <v>18</v>
      </c>
      <c r="J6" s="10">
        <f t="shared" si="3"/>
        <v>17424</v>
      </c>
      <c r="K6" s="10">
        <f t="shared" si="1"/>
        <v>11616</v>
      </c>
      <c r="L6" s="29">
        <f t="shared" si="4"/>
        <v>133.33333333333331</v>
      </c>
    </row>
    <row r="7" spans="1:12" ht="15" customHeight="1">
      <c r="A7" s="28" t="s">
        <v>17</v>
      </c>
      <c r="B7" s="6">
        <v>0.25</v>
      </c>
      <c r="C7" s="8">
        <v>35000</v>
      </c>
      <c r="D7" s="5">
        <f t="shared" si="0"/>
        <v>200.87235996326905</v>
      </c>
      <c r="E7" s="8">
        <f t="shared" si="2"/>
        <v>401.7447199265381</v>
      </c>
      <c r="F7" s="7">
        <v>60</v>
      </c>
      <c r="G7" s="7">
        <v>2</v>
      </c>
      <c r="H7" s="9">
        <v>18</v>
      </c>
      <c r="I7" s="9">
        <v>18</v>
      </c>
      <c r="J7" s="10">
        <f t="shared" si="3"/>
        <v>17424</v>
      </c>
      <c r="K7" s="10">
        <f t="shared" si="1"/>
        <v>11616</v>
      </c>
      <c r="L7" s="29">
        <f t="shared" si="4"/>
        <v>133.33333333333331</v>
      </c>
    </row>
    <row r="8" spans="1:12" ht="15" customHeight="1">
      <c r="A8" s="28" t="s">
        <v>18</v>
      </c>
      <c r="B8" s="6">
        <v>0.25</v>
      </c>
      <c r="C8" s="8">
        <v>15000</v>
      </c>
      <c r="D8" s="5">
        <f t="shared" si="0"/>
        <v>172.1763085399449</v>
      </c>
      <c r="E8" s="8">
        <f t="shared" si="2"/>
        <v>172.1763085399449</v>
      </c>
      <c r="F8" s="7">
        <v>60</v>
      </c>
      <c r="G8" s="7">
        <v>1</v>
      </c>
      <c r="H8" s="9">
        <v>36</v>
      </c>
      <c r="I8" s="7">
        <v>60</v>
      </c>
      <c r="J8" s="10">
        <f t="shared" si="3"/>
        <v>8712</v>
      </c>
      <c r="K8" s="10">
        <f t="shared" si="1"/>
        <v>2904</v>
      </c>
      <c r="L8" s="29">
        <f t="shared" si="4"/>
        <v>33.33333333333333</v>
      </c>
    </row>
    <row r="9" spans="1:12" ht="15" customHeight="1">
      <c r="A9" s="28" t="s">
        <v>19</v>
      </c>
      <c r="B9" s="6">
        <v>0.166</v>
      </c>
      <c r="C9" s="8">
        <v>26000</v>
      </c>
      <c r="D9" s="5">
        <f t="shared" si="0"/>
        <v>99.47964493419039</v>
      </c>
      <c r="E9" s="8">
        <f t="shared" si="2"/>
        <v>298.43893480257117</v>
      </c>
      <c r="F9" s="7">
        <v>60</v>
      </c>
      <c r="G9" s="7">
        <v>3</v>
      </c>
      <c r="H9" s="9">
        <v>2</v>
      </c>
      <c r="I9" s="9">
        <v>12</v>
      </c>
      <c r="J9" s="10">
        <f t="shared" si="3"/>
        <v>26136</v>
      </c>
      <c r="K9" s="10">
        <f t="shared" si="1"/>
        <v>156816</v>
      </c>
      <c r="L9" s="29">
        <f t="shared" si="4"/>
        <v>1800</v>
      </c>
    </row>
    <row r="10" spans="1:12" ht="15" customHeight="1">
      <c r="A10" s="28" t="s">
        <v>20</v>
      </c>
      <c r="B10" s="6">
        <v>0.166</v>
      </c>
      <c r="C10" s="8">
        <v>13000</v>
      </c>
      <c r="D10" s="5">
        <f t="shared" si="0"/>
        <v>74.60973370064279</v>
      </c>
      <c r="E10" s="8">
        <f t="shared" si="2"/>
        <v>149.21946740128558</v>
      </c>
      <c r="F10" s="7">
        <v>60</v>
      </c>
      <c r="G10" s="7">
        <v>2</v>
      </c>
      <c r="H10" s="9">
        <v>18</v>
      </c>
      <c r="I10" s="9">
        <v>18</v>
      </c>
      <c r="J10" s="10">
        <f t="shared" si="3"/>
        <v>17424</v>
      </c>
      <c r="K10" s="10">
        <f t="shared" si="1"/>
        <v>11616</v>
      </c>
      <c r="L10" s="29">
        <f t="shared" si="4"/>
        <v>133.33333333333331</v>
      </c>
    </row>
    <row r="11" spans="1:12" ht="15" customHeight="1">
      <c r="A11" s="28" t="s">
        <v>21</v>
      </c>
      <c r="B11" s="6">
        <v>0.25</v>
      </c>
      <c r="C11" s="8">
        <v>18000</v>
      </c>
      <c r="D11" s="5">
        <f t="shared" si="0"/>
        <v>51.652892561983464</v>
      </c>
      <c r="E11" s="8">
        <f>+D11*G11</f>
        <v>206.61157024793386</v>
      </c>
      <c r="F11" s="7">
        <v>60</v>
      </c>
      <c r="G11" s="7">
        <v>4</v>
      </c>
      <c r="H11" s="9">
        <v>6</v>
      </c>
      <c r="I11" s="9">
        <v>8</v>
      </c>
      <c r="J11" s="10">
        <f t="shared" si="3"/>
        <v>34848</v>
      </c>
      <c r="K11" s="10">
        <f>+J11*12/H11</f>
        <v>69696</v>
      </c>
      <c r="L11" s="29">
        <f t="shared" si="4"/>
        <v>800</v>
      </c>
    </row>
    <row r="12" spans="1:12" ht="15" customHeight="1">
      <c r="A12" s="28" t="s">
        <v>22</v>
      </c>
      <c r="B12" s="6">
        <v>0.5</v>
      </c>
      <c r="C12" s="8">
        <v>15000</v>
      </c>
      <c r="D12" s="5">
        <f t="shared" si="0"/>
        <v>86.08815426997245</v>
      </c>
      <c r="E12" s="8">
        <f t="shared" si="2"/>
        <v>172.1763085399449</v>
      </c>
      <c r="F12" s="7">
        <v>60</v>
      </c>
      <c r="G12" s="7">
        <v>2</v>
      </c>
      <c r="H12" s="9">
        <v>18</v>
      </c>
      <c r="I12" s="9">
        <v>18</v>
      </c>
      <c r="J12" s="10">
        <f t="shared" si="3"/>
        <v>17424</v>
      </c>
      <c r="K12" s="10">
        <f t="shared" si="1"/>
        <v>11616</v>
      </c>
      <c r="L12" s="29">
        <f t="shared" si="4"/>
        <v>133.33333333333331</v>
      </c>
    </row>
    <row r="13" spans="1:12" ht="15" customHeight="1">
      <c r="A13" s="28" t="s">
        <v>23</v>
      </c>
      <c r="B13" s="6">
        <v>1</v>
      </c>
      <c r="C13" s="8">
        <v>20000</v>
      </c>
      <c r="D13" s="5">
        <f t="shared" si="0"/>
        <v>229.5684113865932</v>
      </c>
      <c r="E13" s="8">
        <f t="shared" si="2"/>
        <v>229.5684113865932</v>
      </c>
      <c r="F13" s="7">
        <v>60</v>
      </c>
      <c r="G13" s="7">
        <v>1</v>
      </c>
      <c r="H13" s="9">
        <v>12</v>
      </c>
      <c r="I13" s="7">
        <v>60</v>
      </c>
      <c r="J13" s="10">
        <f t="shared" si="3"/>
        <v>8712</v>
      </c>
      <c r="K13" s="10">
        <f t="shared" si="1"/>
        <v>8712</v>
      </c>
      <c r="L13" s="29">
        <f t="shared" si="4"/>
        <v>100</v>
      </c>
    </row>
    <row r="14" spans="1:12" ht="15" customHeight="1">
      <c r="A14" s="28" t="s">
        <v>24</v>
      </c>
      <c r="B14" s="6">
        <v>0.25</v>
      </c>
      <c r="C14" s="8">
        <v>20000</v>
      </c>
      <c r="D14" s="5">
        <f t="shared" si="0"/>
        <v>57.3921028466483</v>
      </c>
      <c r="E14" s="8">
        <f>+D14*G14</f>
        <v>229.5684113865932</v>
      </c>
      <c r="F14" s="7">
        <v>60</v>
      </c>
      <c r="G14" s="7">
        <v>4</v>
      </c>
      <c r="H14" s="9">
        <v>4</v>
      </c>
      <c r="I14" s="7">
        <v>8</v>
      </c>
      <c r="J14" s="10">
        <f t="shared" si="3"/>
        <v>34848</v>
      </c>
      <c r="K14" s="10">
        <f>+J14*12/H14</f>
        <v>104544</v>
      </c>
      <c r="L14" s="29">
        <f t="shared" si="4"/>
        <v>1200</v>
      </c>
    </row>
    <row r="15" spans="1:12" ht="15" customHeight="1">
      <c r="A15" s="28" t="s">
        <v>25</v>
      </c>
      <c r="B15" s="6">
        <v>16</v>
      </c>
      <c r="C15" s="8">
        <v>5000</v>
      </c>
      <c r="D15" s="5">
        <f t="shared" si="0"/>
        <v>19.13070094888277</v>
      </c>
      <c r="E15" s="8">
        <f t="shared" si="2"/>
        <v>57.39210284664831</v>
      </c>
      <c r="F15" s="7">
        <v>60</v>
      </c>
      <c r="G15" s="7">
        <v>3</v>
      </c>
      <c r="H15" s="9">
        <v>3</v>
      </c>
      <c r="I15" s="7">
        <v>12</v>
      </c>
      <c r="J15" s="10">
        <f t="shared" si="3"/>
        <v>26136</v>
      </c>
      <c r="K15" s="10">
        <f t="shared" si="1"/>
        <v>104544</v>
      </c>
      <c r="L15" s="29">
        <f t="shared" si="4"/>
        <v>1200</v>
      </c>
    </row>
    <row r="16" spans="1:12" ht="15" customHeight="1">
      <c r="A16" s="28" t="s">
        <v>26</v>
      </c>
      <c r="B16" s="6">
        <v>0.02</v>
      </c>
      <c r="C16" s="8">
        <v>20000</v>
      </c>
      <c r="D16" s="5">
        <f t="shared" si="0"/>
        <v>114.7842056932966</v>
      </c>
      <c r="E16" s="8">
        <f t="shared" si="2"/>
        <v>229.5684113865932</v>
      </c>
      <c r="F16" s="7">
        <v>60</v>
      </c>
      <c r="G16" s="7">
        <v>2</v>
      </c>
      <c r="H16" s="9">
        <v>24</v>
      </c>
      <c r="I16" s="7">
        <v>60</v>
      </c>
      <c r="J16" s="10">
        <f t="shared" si="3"/>
        <v>17424</v>
      </c>
      <c r="K16" s="10">
        <f t="shared" si="1"/>
        <v>8712</v>
      </c>
      <c r="L16" s="29">
        <f t="shared" si="4"/>
        <v>100</v>
      </c>
    </row>
    <row r="17" spans="1:12" ht="15" customHeight="1">
      <c r="A17" s="28" t="s">
        <v>27</v>
      </c>
      <c r="B17" s="6">
        <v>0.25</v>
      </c>
      <c r="C17" s="8">
        <v>25000</v>
      </c>
      <c r="D17" s="5">
        <f t="shared" si="0"/>
        <v>95.65350474441384</v>
      </c>
      <c r="E17" s="8">
        <f>+D17*G17</f>
        <v>286.9605142332415</v>
      </c>
      <c r="F17" s="7">
        <v>60</v>
      </c>
      <c r="G17" s="7">
        <v>3</v>
      </c>
      <c r="H17" s="9">
        <v>12</v>
      </c>
      <c r="I17" s="7">
        <v>12</v>
      </c>
      <c r="J17" s="10">
        <f t="shared" si="3"/>
        <v>26136</v>
      </c>
      <c r="K17" s="10">
        <f>+J17*12/H17</f>
        <v>26136</v>
      </c>
      <c r="L17" s="29">
        <f t="shared" si="4"/>
        <v>300</v>
      </c>
    </row>
    <row r="18" spans="1:12" ht="15" customHeight="1">
      <c r="A18" s="28" t="s">
        <v>28</v>
      </c>
      <c r="B18" s="6">
        <v>160</v>
      </c>
      <c r="C18" s="8">
        <v>5000</v>
      </c>
      <c r="D18" s="5">
        <f t="shared" si="0"/>
        <v>11.47842056932966</v>
      </c>
      <c r="E18" s="8">
        <f t="shared" si="2"/>
        <v>57.3921028466483</v>
      </c>
      <c r="F18" s="7">
        <v>60</v>
      </c>
      <c r="G18" s="7">
        <v>5</v>
      </c>
      <c r="H18" s="9">
        <v>6</v>
      </c>
      <c r="I18" s="9">
        <v>12</v>
      </c>
      <c r="J18" s="10">
        <f t="shared" si="3"/>
        <v>43560</v>
      </c>
      <c r="K18" s="10">
        <f t="shared" si="1"/>
        <v>87120</v>
      </c>
      <c r="L18" s="29">
        <f t="shared" si="4"/>
        <v>1000</v>
      </c>
    </row>
    <row r="19" spans="1:12" ht="15" customHeight="1">
      <c r="A19" s="28" t="s">
        <v>29</v>
      </c>
      <c r="B19" s="6">
        <v>0.5</v>
      </c>
      <c r="C19" s="10">
        <v>9000</v>
      </c>
      <c r="D19" s="5">
        <f t="shared" si="0"/>
        <v>34.43526170798898</v>
      </c>
      <c r="E19" s="8">
        <f t="shared" si="2"/>
        <v>103.30578512396693</v>
      </c>
      <c r="F19" s="7">
        <v>60</v>
      </c>
      <c r="G19" s="7">
        <v>3</v>
      </c>
      <c r="H19" s="9">
        <v>4</v>
      </c>
      <c r="I19" s="9">
        <v>12</v>
      </c>
      <c r="J19" s="10">
        <f t="shared" si="3"/>
        <v>26136</v>
      </c>
      <c r="K19" s="10">
        <f t="shared" si="1"/>
        <v>78408</v>
      </c>
      <c r="L19" s="29">
        <f t="shared" si="4"/>
        <v>900</v>
      </c>
    </row>
    <row r="20" spans="1:12" ht="15" customHeight="1">
      <c r="A20" s="28" t="s">
        <v>30</v>
      </c>
      <c r="B20" s="6">
        <v>0.5</v>
      </c>
      <c r="C20" s="8">
        <v>30000</v>
      </c>
      <c r="D20" s="5">
        <f t="shared" si="0"/>
        <v>172.1763085399449</v>
      </c>
      <c r="E20" s="8">
        <f t="shared" si="2"/>
        <v>344.3526170798898</v>
      </c>
      <c r="F20" s="7">
        <v>60</v>
      </c>
      <c r="G20" s="7">
        <v>2</v>
      </c>
      <c r="H20" s="9">
        <v>12</v>
      </c>
      <c r="I20" s="9">
        <v>18</v>
      </c>
      <c r="J20" s="10">
        <f t="shared" si="3"/>
        <v>17424</v>
      </c>
      <c r="K20" s="10">
        <f t="shared" si="1"/>
        <v>17424</v>
      </c>
      <c r="L20" s="29">
        <f t="shared" si="4"/>
        <v>200</v>
      </c>
    </row>
    <row r="21" spans="1:12" ht="15" customHeight="1">
      <c r="A21" s="28" t="s">
        <v>31</v>
      </c>
      <c r="B21" s="6">
        <v>0.5</v>
      </c>
      <c r="C21" s="8">
        <v>12000</v>
      </c>
      <c r="D21" s="5">
        <f t="shared" si="0"/>
        <v>45.91368227731864</v>
      </c>
      <c r="E21" s="8">
        <f t="shared" si="2"/>
        <v>137.74104683195594</v>
      </c>
      <c r="F21" s="7">
        <v>60</v>
      </c>
      <c r="G21" s="7">
        <v>3</v>
      </c>
      <c r="H21" s="9">
        <v>60</v>
      </c>
      <c r="I21" s="9">
        <v>12</v>
      </c>
      <c r="J21" s="10">
        <f t="shared" si="3"/>
        <v>26136</v>
      </c>
      <c r="K21" s="10">
        <f t="shared" si="1"/>
        <v>5227.2</v>
      </c>
      <c r="L21" s="29">
        <f t="shared" si="4"/>
        <v>60</v>
      </c>
    </row>
    <row r="22" spans="1:12" ht="15" customHeight="1" thickBot="1">
      <c r="A22" s="41" t="s">
        <v>32</v>
      </c>
      <c r="B22" s="42">
        <v>0.125</v>
      </c>
      <c r="C22" s="18">
        <v>25000</v>
      </c>
      <c r="D22" s="19">
        <f t="shared" si="0"/>
        <v>95.65350474441384</v>
      </c>
      <c r="E22" s="18">
        <f t="shared" si="2"/>
        <v>286.9605142332415</v>
      </c>
      <c r="F22" s="43">
        <v>60</v>
      </c>
      <c r="G22" s="43">
        <v>3</v>
      </c>
      <c r="H22" s="44">
        <v>9</v>
      </c>
      <c r="I22" s="44">
        <v>12</v>
      </c>
      <c r="J22" s="18">
        <f t="shared" si="3"/>
        <v>26136</v>
      </c>
      <c r="K22" s="18">
        <f t="shared" si="1"/>
        <v>34848</v>
      </c>
      <c r="L22" s="45">
        <f t="shared" si="4"/>
        <v>400</v>
      </c>
    </row>
    <row r="23" spans="1:12" ht="15" customHeight="1">
      <c r="A23" s="33" t="s">
        <v>33</v>
      </c>
      <c r="B23" s="34">
        <v>0.33</v>
      </c>
      <c r="C23" s="35">
        <v>7000</v>
      </c>
      <c r="D23" s="36">
        <f t="shared" si="0"/>
        <v>26.782981328435874</v>
      </c>
      <c r="E23" s="35">
        <f>+D23*G23</f>
        <v>80.34894398530761</v>
      </c>
      <c r="F23" s="37">
        <v>60</v>
      </c>
      <c r="G23" s="37">
        <v>3</v>
      </c>
      <c r="H23" s="38">
        <v>2</v>
      </c>
      <c r="I23" s="38">
        <v>12</v>
      </c>
      <c r="J23" s="39">
        <f t="shared" si="3"/>
        <v>26136</v>
      </c>
      <c r="K23" s="39">
        <f>+J23*12/H23</f>
        <v>156816</v>
      </c>
      <c r="L23" s="40">
        <f t="shared" si="4"/>
        <v>1800</v>
      </c>
    </row>
    <row r="24" spans="1:12" ht="15" customHeight="1">
      <c r="A24" s="28" t="s">
        <v>34</v>
      </c>
      <c r="B24" s="6">
        <v>0.25</v>
      </c>
      <c r="C24" s="8">
        <v>12000</v>
      </c>
      <c r="D24" s="5">
        <f t="shared" si="0"/>
        <v>68.87052341597796</v>
      </c>
      <c r="E24" s="8">
        <f t="shared" si="2"/>
        <v>137.7410468319559</v>
      </c>
      <c r="F24" s="7">
        <v>60</v>
      </c>
      <c r="G24" s="7">
        <v>2</v>
      </c>
      <c r="H24" s="9">
        <v>12</v>
      </c>
      <c r="I24" s="9">
        <v>18</v>
      </c>
      <c r="J24" s="10">
        <f t="shared" si="3"/>
        <v>17424</v>
      </c>
      <c r="K24" s="10">
        <f t="shared" si="1"/>
        <v>17424</v>
      </c>
      <c r="L24" s="29">
        <f t="shared" si="4"/>
        <v>200</v>
      </c>
    </row>
    <row r="25" spans="1:12" ht="15" customHeight="1">
      <c r="A25" s="28" t="s">
        <v>35</v>
      </c>
      <c r="B25" s="6">
        <v>1</v>
      </c>
      <c r="C25" s="8">
        <v>8000</v>
      </c>
      <c r="D25" s="5">
        <f t="shared" si="0"/>
        <v>30.60912151821243</v>
      </c>
      <c r="E25" s="8">
        <f t="shared" si="2"/>
        <v>91.82736455463728</v>
      </c>
      <c r="F25" s="7">
        <v>60</v>
      </c>
      <c r="G25" s="7">
        <v>3</v>
      </c>
      <c r="H25" s="9">
        <v>12</v>
      </c>
      <c r="I25" s="9">
        <v>60</v>
      </c>
      <c r="J25" s="10">
        <f t="shared" si="3"/>
        <v>26136</v>
      </c>
      <c r="K25" s="10">
        <f t="shared" si="1"/>
        <v>26136</v>
      </c>
      <c r="L25" s="29">
        <f t="shared" si="4"/>
        <v>300</v>
      </c>
    </row>
    <row r="26" spans="1:12" ht="15" customHeight="1">
      <c r="A26" s="28" t="s">
        <v>36</v>
      </c>
      <c r="B26" s="6">
        <v>0.125</v>
      </c>
      <c r="C26" s="8">
        <v>22500</v>
      </c>
      <c r="D26" s="5">
        <f t="shared" si="0"/>
        <v>129.13223140495867</v>
      </c>
      <c r="E26" s="8">
        <f t="shared" si="2"/>
        <v>258.26446280991735</v>
      </c>
      <c r="F26" s="7">
        <v>60</v>
      </c>
      <c r="G26" s="7">
        <v>2</v>
      </c>
      <c r="H26" s="9">
        <v>12</v>
      </c>
      <c r="I26" s="9">
        <v>18</v>
      </c>
      <c r="J26" s="10">
        <f t="shared" si="3"/>
        <v>17424</v>
      </c>
      <c r="K26" s="10">
        <f t="shared" si="1"/>
        <v>17424</v>
      </c>
      <c r="L26" s="29">
        <f t="shared" si="4"/>
        <v>200</v>
      </c>
    </row>
    <row r="27" spans="1:12" ht="15" customHeight="1">
      <c r="A27" s="28" t="s">
        <v>37</v>
      </c>
      <c r="B27" s="6">
        <v>0.1</v>
      </c>
      <c r="C27" s="10">
        <v>8000</v>
      </c>
      <c r="D27" s="5">
        <f t="shared" si="0"/>
        <v>30.60912151821243</v>
      </c>
      <c r="E27" s="8">
        <f t="shared" si="2"/>
        <v>91.82736455463728</v>
      </c>
      <c r="F27" s="7">
        <v>60</v>
      </c>
      <c r="G27" s="7">
        <v>3</v>
      </c>
      <c r="H27" s="9">
        <v>6</v>
      </c>
      <c r="I27" s="9">
        <v>12</v>
      </c>
      <c r="J27" s="10">
        <f t="shared" si="3"/>
        <v>26136</v>
      </c>
      <c r="K27" s="10">
        <f t="shared" si="1"/>
        <v>52272</v>
      </c>
      <c r="L27" s="29">
        <f t="shared" si="4"/>
        <v>600</v>
      </c>
    </row>
    <row r="28" spans="1:12" ht="15" customHeight="1">
      <c r="A28" s="28" t="s">
        <v>38</v>
      </c>
      <c r="B28" s="6">
        <f>16*1.5</f>
        <v>24</v>
      </c>
      <c r="C28" s="8">
        <v>6000</v>
      </c>
      <c r="D28" s="5">
        <f t="shared" si="0"/>
        <v>34.43526170798898</v>
      </c>
      <c r="E28" s="8">
        <f t="shared" si="2"/>
        <v>68.87052341597796</v>
      </c>
      <c r="F28" s="7">
        <v>60</v>
      </c>
      <c r="G28" s="7">
        <v>2</v>
      </c>
      <c r="H28" s="9">
        <v>2</v>
      </c>
      <c r="I28" s="7">
        <v>30</v>
      </c>
      <c r="J28" s="10">
        <f t="shared" si="3"/>
        <v>17424</v>
      </c>
      <c r="K28" s="10">
        <f t="shared" si="1"/>
        <v>104544</v>
      </c>
      <c r="L28" s="29">
        <f t="shared" si="4"/>
        <v>1200</v>
      </c>
    </row>
    <row r="29" spans="1:12" ht="15" customHeight="1">
      <c r="A29" s="28" t="s">
        <v>39</v>
      </c>
      <c r="B29" s="6">
        <v>0.015</v>
      </c>
      <c r="C29" s="8">
        <v>20000</v>
      </c>
      <c r="D29" s="5">
        <f t="shared" si="0"/>
        <v>114.7842056932966</v>
      </c>
      <c r="E29" s="8">
        <f t="shared" si="2"/>
        <v>229.5684113865932</v>
      </c>
      <c r="F29" s="7">
        <v>60</v>
      </c>
      <c r="G29" s="7">
        <v>2</v>
      </c>
      <c r="H29" s="9">
        <v>18</v>
      </c>
      <c r="I29" s="9">
        <v>18</v>
      </c>
      <c r="J29" s="10">
        <f t="shared" si="3"/>
        <v>17424</v>
      </c>
      <c r="K29" s="10">
        <f t="shared" si="1"/>
        <v>11616</v>
      </c>
      <c r="L29" s="29">
        <f t="shared" si="4"/>
        <v>133.33333333333331</v>
      </c>
    </row>
    <row r="30" spans="1:12" ht="15" customHeight="1">
      <c r="A30" s="28" t="s">
        <v>40</v>
      </c>
      <c r="B30" s="6">
        <f>200</f>
        <v>200</v>
      </c>
      <c r="C30" s="8">
        <v>26000</v>
      </c>
      <c r="D30" s="5">
        <f t="shared" si="0"/>
        <v>298.43893480257117</v>
      </c>
      <c r="E30" s="8">
        <f>+D30*G30</f>
        <v>298.43893480257117</v>
      </c>
      <c r="F30" s="7">
        <v>60</v>
      </c>
      <c r="G30" s="7">
        <v>1</v>
      </c>
      <c r="H30" s="9">
        <v>12</v>
      </c>
      <c r="I30" s="9">
        <v>60</v>
      </c>
      <c r="J30" s="10">
        <f t="shared" si="3"/>
        <v>8712</v>
      </c>
      <c r="K30" s="10">
        <f>+J30*12/H30</f>
        <v>8712</v>
      </c>
      <c r="L30" s="29">
        <f t="shared" si="4"/>
        <v>100</v>
      </c>
    </row>
    <row r="31" spans="1:12" ht="15" customHeight="1">
      <c r="A31" s="28" t="s">
        <v>41</v>
      </c>
      <c r="B31" s="6">
        <v>0.25</v>
      </c>
      <c r="C31" s="10">
        <v>9000</v>
      </c>
      <c r="D31" s="5">
        <f t="shared" si="0"/>
        <v>14.757969303423849</v>
      </c>
      <c r="E31" s="8">
        <f t="shared" si="2"/>
        <v>103.30578512396694</v>
      </c>
      <c r="F31" s="7">
        <v>60</v>
      </c>
      <c r="G31" s="7">
        <v>7</v>
      </c>
      <c r="H31" s="9">
        <v>0.5</v>
      </c>
      <c r="I31" s="9">
        <v>4</v>
      </c>
      <c r="J31" s="10">
        <f t="shared" si="3"/>
        <v>60984</v>
      </c>
      <c r="K31" s="10">
        <f t="shared" si="1"/>
        <v>1463616</v>
      </c>
      <c r="L31" s="29">
        <f t="shared" si="4"/>
        <v>16800</v>
      </c>
    </row>
    <row r="32" spans="1:12" ht="15" customHeight="1">
      <c r="A32" s="46" t="s">
        <v>42</v>
      </c>
      <c r="B32" s="47">
        <v>16</v>
      </c>
      <c r="C32" s="8">
        <v>6000</v>
      </c>
      <c r="D32" s="5">
        <f t="shared" si="0"/>
        <v>22.95684113865932</v>
      </c>
      <c r="E32" s="8">
        <f t="shared" si="2"/>
        <v>68.87052341597797</v>
      </c>
      <c r="F32" s="48">
        <v>60</v>
      </c>
      <c r="G32" s="48">
        <v>3</v>
      </c>
      <c r="H32" s="49">
        <v>3</v>
      </c>
      <c r="I32" s="48">
        <v>30</v>
      </c>
      <c r="J32" s="8">
        <f t="shared" si="3"/>
        <v>26136</v>
      </c>
      <c r="K32" s="8">
        <f t="shared" si="1"/>
        <v>104544</v>
      </c>
      <c r="L32" s="50">
        <f t="shared" si="4"/>
        <v>1200</v>
      </c>
    </row>
    <row r="33" spans="1:12" ht="15" customHeight="1">
      <c r="A33" s="28" t="s">
        <v>43</v>
      </c>
      <c r="B33" s="6">
        <v>24</v>
      </c>
      <c r="C33" s="8">
        <v>5000</v>
      </c>
      <c r="D33" s="5">
        <f t="shared" si="0"/>
        <v>19.13070094888277</v>
      </c>
      <c r="E33" s="8">
        <f t="shared" si="2"/>
        <v>57.39210284664831</v>
      </c>
      <c r="F33" s="7">
        <v>60</v>
      </c>
      <c r="G33" s="7">
        <v>3</v>
      </c>
      <c r="H33" s="9">
        <v>4</v>
      </c>
      <c r="I33" s="7">
        <v>30</v>
      </c>
      <c r="J33" s="10">
        <f t="shared" si="3"/>
        <v>26136</v>
      </c>
      <c r="K33" s="10">
        <f t="shared" si="1"/>
        <v>78408</v>
      </c>
      <c r="L33" s="29">
        <f t="shared" si="4"/>
        <v>900</v>
      </c>
    </row>
    <row r="34" spans="1:12" ht="15" customHeight="1">
      <c r="A34" s="28" t="s">
        <v>44</v>
      </c>
      <c r="B34" s="6">
        <v>1</v>
      </c>
      <c r="C34" s="10">
        <v>8000</v>
      </c>
      <c r="D34" s="5">
        <f t="shared" si="0"/>
        <v>22.95684113865932</v>
      </c>
      <c r="E34" s="8">
        <f t="shared" si="2"/>
        <v>91.82736455463728</v>
      </c>
      <c r="F34" s="7">
        <v>60</v>
      </c>
      <c r="G34" s="7">
        <v>4</v>
      </c>
      <c r="H34" s="9">
        <v>4</v>
      </c>
      <c r="I34" s="9">
        <v>12</v>
      </c>
      <c r="J34" s="10">
        <f t="shared" si="3"/>
        <v>34848</v>
      </c>
      <c r="K34" s="10">
        <f t="shared" si="1"/>
        <v>104544</v>
      </c>
      <c r="L34" s="29">
        <f t="shared" si="4"/>
        <v>1200</v>
      </c>
    </row>
    <row r="35" spans="1:12" ht="15" customHeight="1">
      <c r="A35" s="28" t="s">
        <v>45</v>
      </c>
      <c r="B35" s="6">
        <v>0.5</v>
      </c>
      <c r="C35" s="8">
        <v>35000</v>
      </c>
      <c r="D35" s="5">
        <f t="shared" si="0"/>
        <v>80.34894398530761</v>
      </c>
      <c r="E35" s="8">
        <f t="shared" si="2"/>
        <v>401.7447199265381</v>
      </c>
      <c r="F35" s="7">
        <v>60</v>
      </c>
      <c r="G35" s="7">
        <v>5</v>
      </c>
      <c r="H35" s="9">
        <v>6</v>
      </c>
      <c r="I35" s="9">
        <v>12</v>
      </c>
      <c r="J35" s="10">
        <f t="shared" si="3"/>
        <v>43560</v>
      </c>
      <c r="K35" s="10">
        <f t="shared" si="1"/>
        <v>87120</v>
      </c>
      <c r="L35" s="29">
        <f t="shared" si="4"/>
        <v>1000</v>
      </c>
    </row>
    <row r="36" spans="1:12" ht="15" customHeight="1">
      <c r="A36" s="28" t="s">
        <v>46</v>
      </c>
      <c r="B36" s="6">
        <v>2</v>
      </c>
      <c r="C36" s="8">
        <v>20000</v>
      </c>
      <c r="D36" s="5">
        <f t="shared" si="0"/>
        <v>114.7842056932966</v>
      </c>
      <c r="E36" s="8">
        <f t="shared" si="2"/>
        <v>229.5684113865932</v>
      </c>
      <c r="F36" s="7">
        <v>60</v>
      </c>
      <c r="G36" s="7">
        <v>2</v>
      </c>
      <c r="H36" s="9">
        <v>24</v>
      </c>
      <c r="I36" s="9">
        <v>18</v>
      </c>
      <c r="J36" s="10">
        <f t="shared" si="3"/>
        <v>17424</v>
      </c>
      <c r="K36" s="10">
        <f t="shared" si="1"/>
        <v>8712</v>
      </c>
      <c r="L36" s="29">
        <f t="shared" si="4"/>
        <v>100</v>
      </c>
    </row>
    <row r="37" spans="1:12" ht="15" customHeight="1">
      <c r="A37" s="28" t="s">
        <v>47</v>
      </c>
      <c r="B37" s="6">
        <v>3</v>
      </c>
      <c r="C37" s="8">
        <v>11000</v>
      </c>
      <c r="D37" s="5">
        <f t="shared" si="0"/>
        <v>63.13131313131313</v>
      </c>
      <c r="E37" s="8">
        <f t="shared" si="2"/>
        <v>126.26262626262626</v>
      </c>
      <c r="F37" s="7">
        <v>60</v>
      </c>
      <c r="G37" s="7">
        <v>2</v>
      </c>
      <c r="H37" s="9">
        <v>12</v>
      </c>
      <c r="I37" s="7">
        <v>30</v>
      </c>
      <c r="J37" s="10">
        <f t="shared" si="3"/>
        <v>17424</v>
      </c>
      <c r="K37" s="10">
        <f t="shared" si="1"/>
        <v>17424</v>
      </c>
      <c r="L37" s="29">
        <f t="shared" si="4"/>
        <v>200</v>
      </c>
    </row>
    <row r="38" spans="1:12" ht="15" customHeight="1">
      <c r="A38" s="28" t="s">
        <v>48</v>
      </c>
      <c r="B38" s="6">
        <v>100</v>
      </c>
      <c r="C38" s="8">
        <v>19000</v>
      </c>
      <c r="D38" s="5">
        <f t="shared" si="0"/>
        <v>218.08999081726355</v>
      </c>
      <c r="E38" s="8">
        <f>+D38*G38</f>
        <v>218.08999081726355</v>
      </c>
      <c r="F38" s="7">
        <v>60</v>
      </c>
      <c r="G38" s="7">
        <v>1</v>
      </c>
      <c r="H38" s="9">
        <v>12</v>
      </c>
      <c r="I38" s="7">
        <v>60</v>
      </c>
      <c r="J38" s="10">
        <f t="shared" si="3"/>
        <v>8712</v>
      </c>
      <c r="K38" s="10">
        <f>+J38*12/H38</f>
        <v>8712</v>
      </c>
      <c r="L38" s="29">
        <f t="shared" si="4"/>
        <v>100</v>
      </c>
    </row>
    <row r="39" spans="1:12" ht="15" customHeight="1">
      <c r="A39" s="28" t="s">
        <v>49</v>
      </c>
      <c r="B39" s="6">
        <v>0.33</v>
      </c>
      <c r="C39" s="10">
        <v>20000</v>
      </c>
      <c r="D39" s="5">
        <f t="shared" si="0"/>
        <v>114.7842056932966</v>
      </c>
      <c r="E39" s="8">
        <f t="shared" si="2"/>
        <v>229.5684113865932</v>
      </c>
      <c r="F39" s="9">
        <v>60</v>
      </c>
      <c r="G39" s="9">
        <v>2</v>
      </c>
      <c r="H39" s="9">
        <v>12</v>
      </c>
      <c r="I39" s="9">
        <v>24</v>
      </c>
      <c r="J39" s="10">
        <f t="shared" si="3"/>
        <v>17424</v>
      </c>
      <c r="K39" s="10">
        <f t="shared" si="1"/>
        <v>17424</v>
      </c>
      <c r="L39" s="29">
        <f t="shared" si="4"/>
        <v>200</v>
      </c>
    </row>
    <row r="40" spans="1:12" ht="15" customHeight="1">
      <c r="A40" s="28" t="s">
        <v>50</v>
      </c>
      <c r="B40" s="6">
        <v>0.25</v>
      </c>
      <c r="C40" s="8">
        <v>20000</v>
      </c>
      <c r="D40" s="5">
        <f t="shared" si="0"/>
        <v>114.7842056932966</v>
      </c>
      <c r="E40" s="8">
        <f t="shared" si="2"/>
        <v>229.5684113865932</v>
      </c>
      <c r="F40" s="7">
        <v>60</v>
      </c>
      <c r="G40" s="7">
        <v>2</v>
      </c>
      <c r="H40" s="9">
        <v>24</v>
      </c>
      <c r="I40" s="7">
        <v>30</v>
      </c>
      <c r="J40" s="10">
        <f t="shared" si="3"/>
        <v>17424</v>
      </c>
      <c r="K40" s="10">
        <f t="shared" si="1"/>
        <v>8712</v>
      </c>
      <c r="L40" s="29">
        <f t="shared" si="4"/>
        <v>100</v>
      </c>
    </row>
    <row r="41" spans="1:12" ht="15" customHeight="1">
      <c r="A41" s="28" t="s">
        <v>51</v>
      </c>
      <c r="B41" s="6">
        <v>0.1</v>
      </c>
      <c r="C41" s="8">
        <v>12000</v>
      </c>
      <c r="D41" s="5">
        <f t="shared" si="0"/>
        <v>68.87052341597796</v>
      </c>
      <c r="E41" s="8">
        <f>+D41*G41</f>
        <v>137.7410468319559</v>
      </c>
      <c r="F41" s="7">
        <v>60</v>
      </c>
      <c r="G41" s="7">
        <v>2</v>
      </c>
      <c r="H41" s="9">
        <v>24</v>
      </c>
      <c r="I41" s="7">
        <v>18</v>
      </c>
      <c r="J41" s="10">
        <f t="shared" si="3"/>
        <v>17424</v>
      </c>
      <c r="K41" s="10">
        <f t="shared" si="1"/>
        <v>8712</v>
      </c>
      <c r="L41" s="29">
        <f t="shared" si="4"/>
        <v>100</v>
      </c>
    </row>
    <row r="42" spans="1:12" ht="15" customHeight="1">
      <c r="A42" s="28" t="s">
        <v>52</v>
      </c>
      <c r="B42" s="6">
        <v>0.33</v>
      </c>
      <c r="C42" s="8">
        <v>8000</v>
      </c>
      <c r="D42" s="5">
        <f t="shared" si="0"/>
        <v>30.60912151821243</v>
      </c>
      <c r="E42" s="8">
        <f t="shared" si="2"/>
        <v>91.82736455463728</v>
      </c>
      <c r="F42" s="7">
        <v>60</v>
      </c>
      <c r="G42" s="7">
        <v>3</v>
      </c>
      <c r="H42" s="9">
        <v>4</v>
      </c>
      <c r="I42" s="9">
        <v>12</v>
      </c>
      <c r="J42" s="10">
        <f t="shared" si="3"/>
        <v>26136</v>
      </c>
      <c r="K42" s="10">
        <f t="shared" si="1"/>
        <v>78408</v>
      </c>
      <c r="L42" s="29">
        <f t="shared" si="4"/>
        <v>900</v>
      </c>
    </row>
    <row r="43" spans="1:12" ht="15" customHeight="1">
      <c r="A43" s="32" t="s">
        <v>53</v>
      </c>
      <c r="B43" s="11">
        <v>1.5</v>
      </c>
      <c r="C43" s="13">
        <v>10000</v>
      </c>
      <c r="D43" s="5">
        <f t="shared" si="0"/>
        <v>114.7842056932966</v>
      </c>
      <c r="E43" s="8">
        <f t="shared" si="2"/>
        <v>114.7842056932966</v>
      </c>
      <c r="F43" s="12">
        <v>60</v>
      </c>
      <c r="G43" s="12">
        <v>1</v>
      </c>
      <c r="H43" s="14">
        <v>24</v>
      </c>
      <c r="I43" s="14">
        <v>60</v>
      </c>
      <c r="J43" s="10">
        <f t="shared" si="3"/>
        <v>8712</v>
      </c>
      <c r="K43" s="10">
        <f t="shared" si="1"/>
        <v>4356</v>
      </c>
      <c r="L43" s="29">
        <f t="shared" si="4"/>
        <v>50</v>
      </c>
    </row>
    <row r="44" spans="1:12" ht="15" customHeight="1" thickBot="1">
      <c r="A44" s="30" t="s">
        <v>54</v>
      </c>
      <c r="B44" s="17">
        <v>0.66</v>
      </c>
      <c r="C44" s="18">
        <v>20000</v>
      </c>
      <c r="D44" s="19">
        <f t="shared" si="0"/>
        <v>229.5684113865932</v>
      </c>
      <c r="E44" s="18">
        <f t="shared" si="2"/>
        <v>229.5684113865932</v>
      </c>
      <c r="F44" s="20">
        <v>60</v>
      </c>
      <c r="G44" s="20">
        <v>1</v>
      </c>
      <c r="H44" s="21">
        <v>36</v>
      </c>
      <c r="I44" s="20">
        <v>60</v>
      </c>
      <c r="J44" s="22">
        <f t="shared" si="3"/>
        <v>8712</v>
      </c>
      <c r="K44" s="22">
        <f t="shared" si="1"/>
        <v>2904</v>
      </c>
      <c r="L44" s="31">
        <f>100*G44*(12/H44)</f>
        <v>33.33333333333333</v>
      </c>
    </row>
    <row r="45" spans="3:12" ht="12.75">
      <c r="C45" s="3"/>
      <c r="D45" s="15"/>
      <c r="E45" s="3"/>
      <c r="J45" s="3"/>
      <c r="K45" s="3"/>
      <c r="L45" s="3"/>
    </row>
    <row r="46" ht="12.75">
      <c r="A46" t="s">
        <v>68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L5" sqref="L5"/>
    </sheetView>
  </sheetViews>
  <sheetFormatPr defaultColWidth="8.8515625" defaultRowHeight="12.75"/>
  <cols>
    <col min="1" max="1" width="17.8515625" style="0" customWidth="1"/>
    <col min="2" max="3" width="12.00390625" style="2" customWidth="1"/>
    <col min="4" max="4" width="10.7109375" style="0" customWidth="1"/>
    <col min="5" max="5" width="12.28125" style="0" customWidth="1"/>
    <col min="6" max="7" width="10.421875" style="0" bestFit="1" customWidth="1"/>
  </cols>
  <sheetData>
    <row r="1" spans="1:7" ht="21.75" customHeight="1">
      <c r="A1" s="66" t="s">
        <v>67</v>
      </c>
      <c r="B1" s="67"/>
      <c r="C1" s="67"/>
      <c r="D1" s="67"/>
      <c r="E1" s="67"/>
      <c r="F1" s="67"/>
      <c r="G1" s="67"/>
    </row>
    <row r="2" spans="1:7" ht="10.5" customHeight="1">
      <c r="A2" s="65"/>
      <c r="B2" s="61"/>
      <c r="C2" s="61"/>
      <c r="D2" s="61"/>
      <c r="E2" s="61"/>
      <c r="F2" s="61"/>
      <c r="G2" s="61"/>
    </row>
    <row r="3" spans="1:8" ht="19.5">
      <c r="A3" s="60" t="s">
        <v>55</v>
      </c>
      <c r="B3" s="61" t="s">
        <v>57</v>
      </c>
      <c r="C3" s="61" t="s">
        <v>57</v>
      </c>
      <c r="D3" s="62" t="s">
        <v>61</v>
      </c>
      <c r="E3" s="62" t="s">
        <v>65</v>
      </c>
      <c r="F3" s="62" t="s">
        <v>64</v>
      </c>
      <c r="G3" s="62" t="s">
        <v>63</v>
      </c>
      <c r="H3" s="51"/>
    </row>
    <row r="4" spans="1:8" ht="19.5">
      <c r="A4" s="60"/>
      <c r="B4" s="63" t="s">
        <v>58</v>
      </c>
      <c r="C4" s="63" t="s">
        <v>59</v>
      </c>
      <c r="D4" s="64" t="s">
        <v>60</v>
      </c>
      <c r="E4" s="64" t="s">
        <v>62</v>
      </c>
      <c r="F4" s="64" t="s">
        <v>66</v>
      </c>
      <c r="G4" s="64" t="s">
        <v>59</v>
      </c>
      <c r="H4" s="51"/>
    </row>
    <row r="5" spans="1:8" s="56" customFormat="1" ht="15" customHeight="1">
      <c r="A5" s="53" t="s">
        <v>13</v>
      </c>
      <c r="B5" s="54">
        <v>26.782981328435874</v>
      </c>
      <c r="C5" s="54">
        <v>80.34894398530761</v>
      </c>
      <c r="D5" s="55">
        <v>3</v>
      </c>
      <c r="E5" s="55">
        <v>2</v>
      </c>
      <c r="F5" s="55">
        <v>12</v>
      </c>
      <c r="G5" s="54">
        <v>1800</v>
      </c>
      <c r="H5" s="53"/>
    </row>
    <row r="6" spans="1:8" s="56" customFormat="1" ht="15" customHeight="1">
      <c r="A6" s="53" t="s">
        <v>14</v>
      </c>
      <c r="B6" s="54">
        <v>45.91368227731864</v>
      </c>
      <c r="C6" s="54">
        <v>137.74104683195594</v>
      </c>
      <c r="D6" s="55">
        <v>3</v>
      </c>
      <c r="E6" s="55">
        <v>12</v>
      </c>
      <c r="F6" s="55">
        <v>12</v>
      </c>
      <c r="G6" s="54">
        <v>300</v>
      </c>
      <c r="H6" s="53"/>
    </row>
    <row r="7" spans="1:8" s="56" customFormat="1" ht="15" customHeight="1">
      <c r="A7" s="53" t="s">
        <v>15</v>
      </c>
      <c r="B7" s="54">
        <v>95.65350474441384</v>
      </c>
      <c r="C7" s="54">
        <v>286.9605142332415</v>
      </c>
      <c r="D7" s="55">
        <v>3</v>
      </c>
      <c r="E7" s="55">
        <v>4</v>
      </c>
      <c r="F7" s="55">
        <v>12</v>
      </c>
      <c r="G7" s="54">
        <v>900</v>
      </c>
      <c r="H7" s="53"/>
    </row>
    <row r="8" spans="1:8" s="56" customFormat="1" ht="15" customHeight="1">
      <c r="A8" s="53" t="s">
        <v>16</v>
      </c>
      <c r="B8" s="54">
        <v>45.91368227731864</v>
      </c>
      <c r="C8" s="54">
        <v>91.82736455463728</v>
      </c>
      <c r="D8" s="55">
        <v>2</v>
      </c>
      <c r="E8" s="55">
        <v>18</v>
      </c>
      <c r="F8" s="55">
        <v>18</v>
      </c>
      <c r="G8" s="54">
        <v>133.33333333333331</v>
      </c>
      <c r="H8" s="53"/>
    </row>
    <row r="9" spans="1:8" s="56" customFormat="1" ht="15" customHeight="1">
      <c r="A9" s="53" t="s">
        <v>17</v>
      </c>
      <c r="B9" s="54">
        <v>200.87235996326905</v>
      </c>
      <c r="C9" s="54">
        <v>401.7447199265381</v>
      </c>
      <c r="D9" s="55">
        <v>2</v>
      </c>
      <c r="E9" s="55">
        <v>18</v>
      </c>
      <c r="F9" s="55">
        <v>18</v>
      </c>
      <c r="G9" s="54">
        <v>133.33333333333331</v>
      </c>
      <c r="H9" s="53"/>
    </row>
    <row r="10" spans="1:8" s="56" customFormat="1" ht="15" customHeight="1">
      <c r="A10" s="53" t="s">
        <v>18</v>
      </c>
      <c r="B10" s="54">
        <v>172.1763085399449</v>
      </c>
      <c r="C10" s="54">
        <v>172.1763085399449</v>
      </c>
      <c r="D10" s="55">
        <v>1</v>
      </c>
      <c r="E10" s="55">
        <v>36</v>
      </c>
      <c r="F10" s="55">
        <v>60</v>
      </c>
      <c r="G10" s="54">
        <v>33.33333333333333</v>
      </c>
      <c r="H10" s="53"/>
    </row>
    <row r="11" spans="1:8" s="56" customFormat="1" ht="15" customHeight="1">
      <c r="A11" s="53" t="s">
        <v>19</v>
      </c>
      <c r="B11" s="54">
        <v>99.47964493419039</v>
      </c>
      <c r="C11" s="54">
        <v>298.43893480257117</v>
      </c>
      <c r="D11" s="55">
        <v>3</v>
      </c>
      <c r="E11" s="55">
        <v>2</v>
      </c>
      <c r="F11" s="55">
        <v>12</v>
      </c>
      <c r="G11" s="54">
        <v>1800</v>
      </c>
      <c r="H11" s="53"/>
    </row>
    <row r="12" spans="1:8" s="56" customFormat="1" ht="15" customHeight="1">
      <c r="A12" s="53" t="s">
        <v>20</v>
      </c>
      <c r="B12" s="54">
        <v>74.60973370064279</v>
      </c>
      <c r="C12" s="54">
        <v>149.21946740128558</v>
      </c>
      <c r="D12" s="55">
        <v>2</v>
      </c>
      <c r="E12" s="55">
        <v>18</v>
      </c>
      <c r="F12" s="55">
        <v>18</v>
      </c>
      <c r="G12" s="54">
        <v>133.33333333333331</v>
      </c>
      <c r="H12" s="53"/>
    </row>
    <row r="13" spans="1:8" s="56" customFormat="1" ht="15" customHeight="1">
      <c r="A13" s="53" t="s">
        <v>21</v>
      </c>
      <c r="B13" s="54">
        <v>51.652892561983464</v>
      </c>
      <c r="C13" s="54">
        <v>206.61157024793386</v>
      </c>
      <c r="D13" s="55">
        <v>4</v>
      </c>
      <c r="E13" s="55">
        <v>6</v>
      </c>
      <c r="F13" s="55">
        <v>8</v>
      </c>
      <c r="G13" s="54">
        <v>800</v>
      </c>
      <c r="H13" s="53"/>
    </row>
    <row r="14" spans="1:8" s="56" customFormat="1" ht="15" customHeight="1">
      <c r="A14" s="53" t="s">
        <v>22</v>
      </c>
      <c r="B14" s="54">
        <v>86.08815426997245</v>
      </c>
      <c r="C14" s="54">
        <v>172.1763085399449</v>
      </c>
      <c r="D14" s="55">
        <v>2</v>
      </c>
      <c r="E14" s="55">
        <v>18</v>
      </c>
      <c r="F14" s="55">
        <v>18</v>
      </c>
      <c r="G14" s="54">
        <v>133.33333333333331</v>
      </c>
      <c r="H14" s="53"/>
    </row>
    <row r="15" spans="1:8" s="56" customFormat="1" ht="15" customHeight="1">
      <c r="A15" s="53" t="s">
        <v>23</v>
      </c>
      <c r="B15" s="54">
        <v>229.5684113865932</v>
      </c>
      <c r="C15" s="54">
        <v>229.5684113865932</v>
      </c>
      <c r="D15" s="55">
        <v>1</v>
      </c>
      <c r="E15" s="55">
        <v>12</v>
      </c>
      <c r="F15" s="55">
        <v>60</v>
      </c>
      <c r="G15" s="54">
        <v>100</v>
      </c>
      <c r="H15" s="53"/>
    </row>
    <row r="16" spans="1:8" s="56" customFormat="1" ht="15" customHeight="1">
      <c r="A16" s="53" t="s">
        <v>24</v>
      </c>
      <c r="B16" s="54">
        <v>57.3921028466483</v>
      </c>
      <c r="C16" s="54">
        <v>229.5684113865932</v>
      </c>
      <c r="D16" s="55">
        <v>4</v>
      </c>
      <c r="E16" s="55">
        <v>4</v>
      </c>
      <c r="F16" s="55">
        <v>8</v>
      </c>
      <c r="G16" s="54">
        <v>1200</v>
      </c>
      <c r="H16" s="53"/>
    </row>
    <row r="17" spans="1:8" s="56" customFormat="1" ht="15" customHeight="1">
      <c r="A17" s="53" t="s">
        <v>25</v>
      </c>
      <c r="B17" s="54">
        <v>19.13070094888277</v>
      </c>
      <c r="C17" s="54">
        <v>57.39210284664831</v>
      </c>
      <c r="D17" s="55">
        <v>3</v>
      </c>
      <c r="E17" s="55">
        <v>3</v>
      </c>
      <c r="F17" s="55">
        <v>12</v>
      </c>
      <c r="G17" s="54">
        <v>1200</v>
      </c>
      <c r="H17" s="53"/>
    </row>
    <row r="18" spans="1:8" s="56" customFormat="1" ht="15" customHeight="1">
      <c r="A18" s="53" t="s">
        <v>26</v>
      </c>
      <c r="B18" s="54">
        <v>114.7842056932966</v>
      </c>
      <c r="C18" s="54">
        <v>229.5684113865932</v>
      </c>
      <c r="D18" s="55">
        <v>2</v>
      </c>
      <c r="E18" s="55">
        <v>24</v>
      </c>
      <c r="F18" s="55">
        <v>60</v>
      </c>
      <c r="G18" s="54">
        <v>100</v>
      </c>
      <c r="H18" s="53"/>
    </row>
    <row r="19" spans="1:8" s="56" customFormat="1" ht="15" customHeight="1">
      <c r="A19" s="53" t="s">
        <v>27</v>
      </c>
      <c r="B19" s="54">
        <v>95.65350474441384</v>
      </c>
      <c r="C19" s="54">
        <v>286.9605142332415</v>
      </c>
      <c r="D19" s="55">
        <v>3</v>
      </c>
      <c r="E19" s="55">
        <v>12</v>
      </c>
      <c r="F19" s="55">
        <v>12</v>
      </c>
      <c r="G19" s="54">
        <v>300</v>
      </c>
      <c r="H19" s="53"/>
    </row>
    <row r="20" spans="1:8" s="56" customFormat="1" ht="15" customHeight="1">
      <c r="A20" s="53" t="s">
        <v>28</v>
      </c>
      <c r="B20" s="54">
        <v>11.47842056932966</v>
      </c>
      <c r="C20" s="54">
        <v>57.3921028466483</v>
      </c>
      <c r="D20" s="55">
        <v>5</v>
      </c>
      <c r="E20" s="55">
        <v>6</v>
      </c>
      <c r="F20" s="55">
        <v>12</v>
      </c>
      <c r="G20" s="54">
        <v>1000</v>
      </c>
      <c r="H20" s="53"/>
    </row>
    <row r="21" spans="1:8" s="56" customFormat="1" ht="15" customHeight="1">
      <c r="A21" s="53" t="s">
        <v>29</v>
      </c>
      <c r="B21" s="54">
        <v>34.43526170798898</v>
      </c>
      <c r="C21" s="54">
        <v>103.30578512396693</v>
      </c>
      <c r="D21" s="55">
        <v>3</v>
      </c>
      <c r="E21" s="55">
        <v>4</v>
      </c>
      <c r="F21" s="55">
        <v>12</v>
      </c>
      <c r="G21" s="54">
        <v>900</v>
      </c>
      <c r="H21" s="53"/>
    </row>
    <row r="22" spans="1:8" s="56" customFormat="1" ht="15" customHeight="1">
      <c r="A22" s="53" t="s">
        <v>30</v>
      </c>
      <c r="B22" s="54">
        <v>172.1763085399449</v>
      </c>
      <c r="C22" s="54">
        <v>344.3526170798898</v>
      </c>
      <c r="D22" s="55">
        <v>2</v>
      </c>
      <c r="E22" s="55">
        <v>12</v>
      </c>
      <c r="F22" s="55">
        <v>18</v>
      </c>
      <c r="G22" s="54">
        <v>200</v>
      </c>
      <c r="H22" s="53"/>
    </row>
    <row r="23" spans="1:8" s="56" customFormat="1" ht="15" customHeight="1">
      <c r="A23" s="53" t="s">
        <v>31</v>
      </c>
      <c r="B23" s="54">
        <v>45.91368227731864</v>
      </c>
      <c r="C23" s="54">
        <v>137.74104683195594</v>
      </c>
      <c r="D23" s="55">
        <v>3</v>
      </c>
      <c r="E23" s="55">
        <v>60</v>
      </c>
      <c r="F23" s="55">
        <v>12</v>
      </c>
      <c r="G23" s="54">
        <v>60</v>
      </c>
      <c r="H23" s="53"/>
    </row>
    <row r="24" spans="1:8" s="56" customFormat="1" ht="15" customHeight="1">
      <c r="A24" s="53" t="s">
        <v>32</v>
      </c>
      <c r="B24" s="54">
        <v>95.65350474441384</v>
      </c>
      <c r="C24" s="54">
        <v>286.9605142332415</v>
      </c>
      <c r="D24" s="55">
        <v>3</v>
      </c>
      <c r="E24" s="55">
        <v>9</v>
      </c>
      <c r="F24" s="55">
        <v>12</v>
      </c>
      <c r="G24" s="54">
        <v>400</v>
      </c>
      <c r="H24" s="53"/>
    </row>
    <row r="25" spans="1:8" s="56" customFormat="1" ht="15" customHeight="1">
      <c r="A25" s="53" t="s">
        <v>33</v>
      </c>
      <c r="B25" s="54">
        <v>26.782981328435874</v>
      </c>
      <c r="C25" s="54">
        <v>80.34894398530761</v>
      </c>
      <c r="D25" s="55">
        <v>3</v>
      </c>
      <c r="E25" s="55">
        <v>2</v>
      </c>
      <c r="F25" s="55">
        <v>12</v>
      </c>
      <c r="G25" s="54">
        <v>1800</v>
      </c>
      <c r="H25" s="53"/>
    </row>
    <row r="26" spans="1:8" s="56" customFormat="1" ht="15" customHeight="1">
      <c r="A26" s="53" t="s">
        <v>34</v>
      </c>
      <c r="B26" s="54">
        <v>68.87052341597796</v>
      </c>
      <c r="C26" s="54">
        <v>137.7410468319559</v>
      </c>
      <c r="D26" s="55">
        <v>2</v>
      </c>
      <c r="E26" s="55">
        <v>12</v>
      </c>
      <c r="F26" s="55">
        <v>18</v>
      </c>
      <c r="G26" s="54">
        <v>200</v>
      </c>
      <c r="H26" s="53"/>
    </row>
    <row r="27" spans="1:8" s="56" customFormat="1" ht="15" customHeight="1">
      <c r="A27" s="53" t="s">
        <v>35</v>
      </c>
      <c r="B27" s="54">
        <v>30.60912151821243</v>
      </c>
      <c r="C27" s="54">
        <v>91.82736455463728</v>
      </c>
      <c r="D27" s="55">
        <v>3</v>
      </c>
      <c r="E27" s="55">
        <v>12</v>
      </c>
      <c r="F27" s="55">
        <v>60</v>
      </c>
      <c r="G27" s="54">
        <v>300</v>
      </c>
      <c r="H27" s="53"/>
    </row>
    <row r="28" spans="1:8" s="56" customFormat="1" ht="15" customHeight="1">
      <c r="A28" s="53" t="s">
        <v>36</v>
      </c>
      <c r="B28" s="54">
        <v>129.13223140495867</v>
      </c>
      <c r="C28" s="54">
        <v>258.26446280991735</v>
      </c>
      <c r="D28" s="55">
        <v>2</v>
      </c>
      <c r="E28" s="55">
        <v>12</v>
      </c>
      <c r="F28" s="55">
        <v>18</v>
      </c>
      <c r="G28" s="54">
        <v>200</v>
      </c>
      <c r="H28" s="53"/>
    </row>
    <row r="29" spans="1:8" s="56" customFormat="1" ht="15" customHeight="1">
      <c r="A29" s="53" t="s">
        <v>37</v>
      </c>
      <c r="B29" s="54">
        <v>30.60912151821243</v>
      </c>
      <c r="C29" s="54">
        <v>91.82736455463728</v>
      </c>
      <c r="D29" s="55">
        <v>3</v>
      </c>
      <c r="E29" s="55">
        <v>6</v>
      </c>
      <c r="F29" s="55">
        <v>12</v>
      </c>
      <c r="G29" s="54">
        <v>600</v>
      </c>
      <c r="H29" s="53"/>
    </row>
    <row r="30" spans="1:8" s="56" customFormat="1" ht="15" customHeight="1">
      <c r="A30" s="53" t="s">
        <v>38</v>
      </c>
      <c r="B30" s="54">
        <v>34.43526170798898</v>
      </c>
      <c r="C30" s="54">
        <v>68.87052341597796</v>
      </c>
      <c r="D30" s="55">
        <v>2</v>
      </c>
      <c r="E30" s="55">
        <v>2</v>
      </c>
      <c r="F30" s="55">
        <v>30</v>
      </c>
      <c r="G30" s="54">
        <v>1200</v>
      </c>
      <c r="H30" s="53"/>
    </row>
    <row r="31" spans="1:8" s="56" customFormat="1" ht="15" customHeight="1">
      <c r="A31" s="53" t="s">
        <v>39</v>
      </c>
      <c r="B31" s="54">
        <v>114.7842056932966</v>
      </c>
      <c r="C31" s="54">
        <v>229.5684113865932</v>
      </c>
      <c r="D31" s="55">
        <v>2</v>
      </c>
      <c r="E31" s="55">
        <v>18</v>
      </c>
      <c r="F31" s="55">
        <v>18</v>
      </c>
      <c r="G31" s="54">
        <v>133.33333333333331</v>
      </c>
      <c r="H31" s="53"/>
    </row>
    <row r="32" spans="1:8" s="56" customFormat="1" ht="15" customHeight="1">
      <c r="A32" s="53" t="s">
        <v>40</v>
      </c>
      <c r="B32" s="54">
        <v>298.43893480257117</v>
      </c>
      <c r="C32" s="54">
        <v>298.43893480257117</v>
      </c>
      <c r="D32" s="55">
        <v>1</v>
      </c>
      <c r="E32" s="55">
        <v>12</v>
      </c>
      <c r="F32" s="55">
        <v>60</v>
      </c>
      <c r="G32" s="54">
        <v>100</v>
      </c>
      <c r="H32" s="53"/>
    </row>
    <row r="33" spans="1:8" s="56" customFormat="1" ht="15" customHeight="1">
      <c r="A33" s="53" t="s">
        <v>42</v>
      </c>
      <c r="B33" s="54">
        <v>22.95684113865932</v>
      </c>
      <c r="C33" s="54">
        <v>68.87052341597797</v>
      </c>
      <c r="D33" s="55">
        <v>3</v>
      </c>
      <c r="E33" s="55">
        <v>3</v>
      </c>
      <c r="F33" s="55">
        <v>30</v>
      </c>
      <c r="G33" s="54">
        <v>1200</v>
      </c>
      <c r="H33" s="53"/>
    </row>
    <row r="34" spans="1:8" s="56" customFormat="1" ht="15" customHeight="1">
      <c r="A34" s="53" t="s">
        <v>43</v>
      </c>
      <c r="B34" s="54">
        <v>19.13070094888277</v>
      </c>
      <c r="C34" s="54">
        <v>57.39210284664831</v>
      </c>
      <c r="D34" s="55">
        <v>3</v>
      </c>
      <c r="E34" s="55">
        <v>4</v>
      </c>
      <c r="F34" s="55">
        <v>30</v>
      </c>
      <c r="G34" s="54">
        <v>900</v>
      </c>
      <c r="H34" s="53"/>
    </row>
    <row r="35" spans="1:8" s="56" customFormat="1" ht="15" customHeight="1">
      <c r="A35" s="53" t="s">
        <v>44</v>
      </c>
      <c r="B35" s="54">
        <v>22.95684113865932</v>
      </c>
      <c r="C35" s="54">
        <v>91.82736455463728</v>
      </c>
      <c r="D35" s="55">
        <v>4</v>
      </c>
      <c r="E35" s="55">
        <v>4</v>
      </c>
      <c r="F35" s="55">
        <v>12</v>
      </c>
      <c r="G35" s="54">
        <v>1200</v>
      </c>
      <c r="H35" s="53"/>
    </row>
    <row r="36" spans="1:8" s="56" customFormat="1" ht="15" customHeight="1">
      <c r="A36" s="53" t="s">
        <v>45</v>
      </c>
      <c r="B36" s="54">
        <v>80.34894398530761</v>
      </c>
      <c r="C36" s="54">
        <v>401.7447199265381</v>
      </c>
      <c r="D36" s="55">
        <v>5</v>
      </c>
      <c r="E36" s="55">
        <v>6</v>
      </c>
      <c r="F36" s="55">
        <v>12</v>
      </c>
      <c r="G36" s="54">
        <v>1000</v>
      </c>
      <c r="H36" s="53"/>
    </row>
    <row r="37" spans="1:8" s="56" customFormat="1" ht="15" customHeight="1">
      <c r="A37" s="53" t="s">
        <v>46</v>
      </c>
      <c r="B37" s="54">
        <v>114.7842056932966</v>
      </c>
      <c r="C37" s="54">
        <v>229.5684113865932</v>
      </c>
      <c r="D37" s="55">
        <v>2</v>
      </c>
      <c r="E37" s="55">
        <v>24</v>
      </c>
      <c r="F37" s="55">
        <v>18</v>
      </c>
      <c r="G37" s="54">
        <v>100</v>
      </c>
      <c r="H37" s="53"/>
    </row>
    <row r="38" spans="1:8" s="56" customFormat="1" ht="15" customHeight="1">
      <c r="A38" s="53" t="s">
        <v>47</v>
      </c>
      <c r="B38" s="54">
        <v>63.13131313131313</v>
      </c>
      <c r="C38" s="54">
        <v>126.26262626262626</v>
      </c>
      <c r="D38" s="55">
        <v>2</v>
      </c>
      <c r="E38" s="55">
        <v>12</v>
      </c>
      <c r="F38" s="55">
        <v>30</v>
      </c>
      <c r="G38" s="54">
        <v>200</v>
      </c>
      <c r="H38" s="53"/>
    </row>
    <row r="39" spans="1:8" s="56" customFormat="1" ht="15" customHeight="1">
      <c r="A39" s="53" t="s">
        <v>48</v>
      </c>
      <c r="B39" s="54">
        <v>218.08999081726355</v>
      </c>
      <c r="C39" s="54">
        <v>218.08999081726355</v>
      </c>
      <c r="D39" s="55">
        <v>1</v>
      </c>
      <c r="E39" s="55">
        <v>12</v>
      </c>
      <c r="F39" s="55">
        <v>60</v>
      </c>
      <c r="G39" s="54">
        <v>100</v>
      </c>
      <c r="H39" s="53"/>
    </row>
    <row r="40" spans="1:8" s="56" customFormat="1" ht="15" customHeight="1">
      <c r="A40" s="53" t="s">
        <v>49</v>
      </c>
      <c r="B40" s="54">
        <v>114.7842056932966</v>
      </c>
      <c r="C40" s="54">
        <v>229.5684113865932</v>
      </c>
      <c r="D40" s="55">
        <v>2</v>
      </c>
      <c r="E40" s="55">
        <v>12</v>
      </c>
      <c r="F40" s="55">
        <v>24</v>
      </c>
      <c r="G40" s="54">
        <v>200</v>
      </c>
      <c r="H40" s="53"/>
    </row>
    <row r="41" spans="1:8" s="56" customFormat="1" ht="15" customHeight="1">
      <c r="A41" s="53" t="s">
        <v>50</v>
      </c>
      <c r="B41" s="54">
        <v>114.7842056932966</v>
      </c>
      <c r="C41" s="54">
        <v>229.5684113865932</v>
      </c>
      <c r="D41" s="55">
        <v>2</v>
      </c>
      <c r="E41" s="55">
        <v>24</v>
      </c>
      <c r="F41" s="55">
        <v>30</v>
      </c>
      <c r="G41" s="54">
        <v>100</v>
      </c>
      <c r="H41" s="53"/>
    </row>
    <row r="42" spans="1:8" s="56" customFormat="1" ht="15" customHeight="1">
      <c r="A42" s="53" t="s">
        <v>52</v>
      </c>
      <c r="B42" s="54">
        <v>30.60912151821243</v>
      </c>
      <c r="C42" s="54">
        <v>91.82736455463728</v>
      </c>
      <c r="D42" s="55">
        <v>3</v>
      </c>
      <c r="E42" s="55">
        <v>4</v>
      </c>
      <c r="F42" s="55">
        <v>12</v>
      </c>
      <c r="G42" s="54">
        <v>900</v>
      </c>
      <c r="H42" s="53"/>
    </row>
    <row r="43" spans="1:8" s="56" customFormat="1" ht="15" customHeight="1">
      <c r="A43" s="53" t="s">
        <v>53</v>
      </c>
      <c r="B43" s="54">
        <v>114.7842056932966</v>
      </c>
      <c r="C43" s="54">
        <v>114.7842056932966</v>
      </c>
      <c r="D43" s="55">
        <v>1</v>
      </c>
      <c r="E43" s="55">
        <v>24</v>
      </c>
      <c r="F43" s="55">
        <v>60</v>
      </c>
      <c r="G43" s="54">
        <v>50</v>
      </c>
      <c r="H43" s="53"/>
    </row>
    <row r="44" spans="1:8" s="56" customFormat="1" ht="15" customHeight="1" thickBot="1">
      <c r="A44" s="57" t="s">
        <v>54</v>
      </c>
      <c r="B44" s="58">
        <v>229.5684113865932</v>
      </c>
      <c r="C44" s="58">
        <v>229.5684113865932</v>
      </c>
      <c r="D44" s="59">
        <v>1</v>
      </c>
      <c r="E44" s="59">
        <v>36</v>
      </c>
      <c r="F44" s="59">
        <v>60</v>
      </c>
      <c r="G44" s="58">
        <v>33.33333333333333</v>
      </c>
      <c r="H44" s="53"/>
    </row>
    <row r="45" spans="1:8" s="56" customFormat="1" ht="15" customHeight="1">
      <c r="A45" s="53" t="s">
        <v>56</v>
      </c>
      <c r="B45" s="54"/>
      <c r="C45" s="54"/>
      <c r="D45" s="55"/>
      <c r="E45" s="55"/>
      <c r="F45" s="55"/>
      <c r="G45" s="55"/>
      <c r="H45" s="53"/>
    </row>
    <row r="46" spans="1:8" ht="19.5">
      <c r="A46" s="51"/>
      <c r="B46" s="52"/>
      <c r="C46" s="52"/>
      <c r="D46" s="51"/>
      <c r="E46" s="51"/>
      <c r="F46" s="51"/>
      <c r="G46" s="51"/>
      <c r="H46" s="51"/>
    </row>
    <row r="47" spans="1:8" ht="19.5">
      <c r="A47" s="51"/>
      <c r="B47" s="52"/>
      <c r="C47" s="52"/>
      <c r="D47" s="51"/>
      <c r="E47" s="51"/>
      <c r="F47" s="51"/>
      <c r="G47" s="51"/>
      <c r="H47" s="51"/>
    </row>
    <row r="48" spans="1:8" ht="19.5">
      <c r="A48" s="51"/>
      <c r="B48" s="52"/>
      <c r="C48" s="52"/>
      <c r="D48" s="51"/>
      <c r="E48" s="51"/>
      <c r="F48" s="51"/>
      <c r="G48" s="51"/>
      <c r="H48" s="51"/>
    </row>
  </sheetData>
  <sheetProtection/>
  <mergeCells count="1">
    <mergeCell ref="A1:G1"/>
  </mergeCells>
  <printOptions horizontalCentered="1" verticalCentered="1"/>
  <pageMargins left="0.75" right="0.75" top="1" bottom="1" header="0.5" footer="0.5"/>
  <pageSetup horizontalDpi="600" verticalDpi="600" orientation="portrait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 A&amp;T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kbaldwin</dc:creator>
  <cp:keywords/>
  <dc:description/>
  <cp:lastModifiedBy>JJ</cp:lastModifiedBy>
  <cp:lastPrinted>2014-01-28T12:13:39Z</cp:lastPrinted>
  <dcterms:created xsi:type="dcterms:W3CDTF">2010-02-25T20:03:45Z</dcterms:created>
  <dcterms:modified xsi:type="dcterms:W3CDTF">2014-02-06T19:43:56Z</dcterms:modified>
  <cp:category/>
  <cp:version/>
  <cp:contentType/>
  <cp:contentStatus/>
</cp:coreProperties>
</file>