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bookViews>
    <workbookView xWindow="1500" yWindow="-1020" windowWidth="20730" windowHeight="11760"/>
  </bookViews>
  <sheets>
    <sheet name="Product Price List" sheetId="1" r:id="rId1"/>
    <sheet name="Sheet1" sheetId="2" r:id="rId2"/>
  </sheets>
  <definedNames>
    <definedName name="_xlnm.Print_Titles" localSheetId="0">'Product Price List'!$9:$9</definedName>
    <definedName name="PrintArea_SET">OFFSET('Product Price List'!$A$1,,,MATCH(REPT("z",255),'Product Price List'!$B:$B),COUNTA('Product Price List'!$9:$9))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16" i="1" l="1"/>
  <c r="H30" i="1"/>
  <c r="I30" i="1"/>
  <c r="I11" i="1"/>
  <c r="I47" i="1"/>
  <c r="I19" i="1"/>
  <c r="I20" i="1"/>
  <c r="I24" i="1"/>
  <c r="I25" i="1"/>
  <c r="I31" i="1"/>
  <c r="I40" i="1"/>
  <c r="I41" i="1"/>
  <c r="I43" i="1"/>
  <c r="I42" i="1"/>
  <c r="I45" i="1"/>
  <c r="I44" i="1"/>
  <c r="I48" i="1"/>
  <c r="I49" i="1"/>
  <c r="I53" i="1"/>
  <c r="I32" i="1"/>
  <c r="I39" i="1"/>
  <c r="I29" i="1"/>
  <c r="I26" i="1"/>
  <c r="H39" i="1"/>
  <c r="H53" i="1"/>
  <c r="H49" i="1"/>
  <c r="H31" i="1"/>
  <c r="H20" i="1"/>
  <c r="C12" i="1"/>
  <c r="I12" i="1"/>
  <c r="C13" i="1"/>
  <c r="I13" i="1"/>
  <c r="C14" i="1"/>
  <c r="I14" i="1"/>
  <c r="C15" i="1"/>
  <c r="I15" i="1"/>
  <c r="C17" i="1"/>
  <c r="I17" i="1"/>
  <c r="C18" i="1"/>
  <c r="I18" i="1"/>
  <c r="H19" i="1"/>
  <c r="H24" i="1"/>
  <c r="H25" i="1"/>
  <c r="H40" i="1"/>
  <c r="H41" i="1"/>
  <c r="H43" i="1"/>
  <c r="H42" i="1"/>
  <c r="H45" i="1"/>
  <c r="H44" i="1"/>
  <c r="H48" i="1"/>
  <c r="C50" i="1"/>
  <c r="I50" i="1"/>
  <c r="C51" i="1"/>
  <c r="H51" i="1"/>
  <c r="H32" i="1"/>
  <c r="C27" i="1"/>
  <c r="I27" i="1"/>
  <c r="C28" i="1"/>
  <c r="I28" i="1"/>
  <c r="C22" i="1"/>
  <c r="I22" i="1"/>
  <c r="C21" i="1"/>
  <c r="H21" i="1"/>
  <c r="H29" i="1"/>
  <c r="C23" i="1"/>
  <c r="I23" i="1"/>
  <c r="C46" i="1"/>
  <c r="I46" i="1"/>
  <c r="H26" i="1"/>
  <c r="C34" i="1"/>
  <c r="I34" i="1"/>
  <c r="C33" i="1"/>
  <c r="I33" i="1"/>
  <c r="C38" i="1"/>
  <c r="H38" i="1"/>
  <c r="C35" i="1"/>
  <c r="H35" i="1"/>
  <c r="C37" i="1"/>
  <c r="I37" i="1"/>
  <c r="C36" i="1"/>
  <c r="I36" i="1"/>
  <c r="H12" i="1"/>
  <c r="H22" i="1"/>
  <c r="H37" i="1"/>
  <c r="H23" i="1"/>
  <c r="H14" i="1"/>
  <c r="H18" i="1"/>
  <c r="H36" i="1"/>
  <c r="H50" i="1"/>
  <c r="H13" i="1"/>
  <c r="H34" i="1"/>
  <c r="I51" i="1"/>
  <c r="H33" i="1"/>
  <c r="H28" i="1"/>
  <c r="H17" i="1"/>
  <c r="I35" i="1"/>
  <c r="H46" i="1"/>
  <c r="H27" i="1"/>
  <c r="H15" i="1"/>
  <c r="I38" i="1"/>
  <c r="I21" i="1"/>
</calcChain>
</file>

<file path=xl/sharedStrings.xml><?xml version="1.0" encoding="utf-8"?>
<sst xmlns="http://schemas.openxmlformats.org/spreadsheetml/2006/main" count="200" uniqueCount="141">
  <si>
    <t>Produce Item</t>
  </si>
  <si>
    <t># of cases per 1 pallet</t>
  </si>
  <si>
    <t># of pounds per 1 pallet</t>
  </si>
  <si>
    <t># of produce items per case</t>
  </si>
  <si>
    <t>Asparagus, green</t>
  </si>
  <si>
    <t>Beets</t>
  </si>
  <si>
    <t>Bell pepper, green or red</t>
  </si>
  <si>
    <t>Blueberries</t>
  </si>
  <si>
    <t>Broccoli</t>
  </si>
  <si>
    <t>Cabbage</t>
  </si>
  <si>
    <t>Carrots</t>
  </si>
  <si>
    <t>Cauliflower</t>
  </si>
  <si>
    <t>Cucumbers</t>
  </si>
  <si>
    <t>Eggplant</t>
  </si>
  <si>
    <t>Sweet Corn</t>
  </si>
  <si>
    <t>Strawberries</t>
  </si>
  <si>
    <t>Winter Squash</t>
  </si>
  <si>
    <t>Pallets</t>
  </si>
  <si>
    <t>All product loaded on standard 40" by 48" pallets. Chep available and loaded per B/L instructions.</t>
  </si>
  <si>
    <t>Product weight per pallet</t>
  </si>
  <si>
    <t>Broccoli Bunch 14 count: 2100-2200 lbs.</t>
  </si>
  <si>
    <t>Broccoli Crowns 20 pound: 1900 - 2100 lbs.</t>
  </si>
  <si>
    <t>Leaf lettuce: 1400 - 1500 lbs.</t>
  </si>
  <si>
    <t>Cauliflower: 1350 - 1500 lbs.</t>
  </si>
  <si>
    <t>Green Onions: 1750 lbs</t>
  </si>
  <si>
    <t>Celery: 1850 - 2000 lbs.</t>
  </si>
  <si>
    <t>Brussels sprouts 25 lb: 1550 lbs.</t>
  </si>
  <si>
    <t>Artichokes: 1700-1750 lbs.</t>
  </si>
  <si>
    <t>Strawberriers: 900-925 lbs.</t>
  </si>
  <si>
    <t>(Weight range to account for special loading such as iced and/or iceless product)</t>
  </si>
  <si>
    <t>http://www.beachsideproduce.com/trade_loadinginfo.php</t>
  </si>
  <si>
    <t>ü</t>
  </si>
  <si>
    <t>20 lb</t>
  </si>
  <si>
    <t>Onions - green</t>
  </si>
  <si>
    <t>25 lb</t>
  </si>
  <si>
    <t>All product loaded on standard 40" by 48" pallets.</t>
  </si>
  <si>
    <t>http://www.aglinkf2s.com/main/default/ProductList.aspx?cate=5</t>
  </si>
  <si>
    <t>Apples - red delicious</t>
  </si>
  <si>
    <t>Watermelon - seedless</t>
  </si>
  <si>
    <t>BINS</t>
  </si>
  <si>
    <t>10-12 pound flat</t>
  </si>
  <si>
    <t>Bell peppers</t>
  </si>
  <si>
    <t>4 count of 3 lb bags = 12 lb</t>
  </si>
  <si>
    <t>Cucumber</t>
  </si>
  <si>
    <t>Beans - green</t>
  </si>
  <si>
    <t>Green beans</t>
  </si>
  <si>
    <t>lettuce - iceberg</t>
  </si>
  <si>
    <t>Lettuce - leaf</t>
  </si>
  <si>
    <t>10 lb</t>
  </si>
  <si>
    <t>Peas - snap</t>
  </si>
  <si>
    <t>150 pieces in 10 lb bag</t>
  </si>
  <si>
    <t>Snap Peas</t>
  </si>
  <si>
    <t>50 lb bag</t>
  </si>
  <si>
    <t>http://www.missionpro.com/asparagus.html</t>
  </si>
  <si>
    <t>asparagus</t>
  </si>
  <si>
    <t>Cabbage - green</t>
  </si>
  <si>
    <t>45 lb</t>
  </si>
  <si>
    <t>Organic Valley</t>
  </si>
  <si>
    <t>Kale</t>
  </si>
  <si>
    <t>Collards</t>
  </si>
  <si>
    <t>Chard</t>
  </si>
  <si>
    <t>Kale - Green</t>
  </si>
  <si>
    <t>24 lb</t>
  </si>
  <si>
    <t>Kale - Red</t>
  </si>
  <si>
    <t>Chard - Green</t>
  </si>
  <si>
    <t>11 lb / 28 lb</t>
  </si>
  <si>
    <t>Beets - red/bulk</t>
  </si>
  <si>
    <t>Beets - red/bunched</t>
  </si>
  <si>
    <t>ti x hi</t>
  </si>
  <si>
    <t>8 ti x 6 hi</t>
  </si>
  <si>
    <t>5 x 6</t>
  </si>
  <si>
    <t>8 x 6</t>
  </si>
  <si>
    <t>Carrot - bulk</t>
  </si>
  <si>
    <t>Turnips - bulk</t>
  </si>
  <si>
    <t>Rutabaga</t>
  </si>
  <si>
    <t>Turnip</t>
  </si>
  <si>
    <t>5 ti x 6hi</t>
  </si>
  <si>
    <t>35 lb</t>
  </si>
  <si>
    <t>Kohlrabi</t>
  </si>
  <si>
    <t>Tomatoes - slicer</t>
  </si>
  <si>
    <t>Cucumber - slicing</t>
  </si>
  <si>
    <t>24 count/24 lb</t>
  </si>
  <si>
    <t>4 lb box</t>
  </si>
  <si>
    <t>Spinach - bulk/unwashed</t>
  </si>
  <si>
    <t>Fennel</t>
  </si>
  <si>
    <t>http://www.organicvalley.coop/fileadmin/img/products/Produce/OrganicValleyProduce_Sheet1.pdf</t>
  </si>
  <si>
    <t>Onions - red/bulk</t>
  </si>
  <si>
    <t>Onions - red/bagged</t>
  </si>
  <si>
    <t>Onions - yellow/sweet</t>
  </si>
  <si>
    <t>Onions - yellow/bulk</t>
  </si>
  <si>
    <t>Onions - yellow/bagged</t>
  </si>
  <si>
    <t>Onions - white/bulk</t>
  </si>
  <si>
    <t>40 lb</t>
  </si>
  <si>
    <t>16 x 3 lb bags =48 lb</t>
  </si>
  <si>
    <t>Potatoes - red/bulk</t>
  </si>
  <si>
    <t>Potatoes - reg/bagged</t>
  </si>
  <si>
    <t>Potatoes - russet/bulk</t>
  </si>
  <si>
    <t>Potatoes - russet/bagged</t>
  </si>
  <si>
    <t>Potatoes - yellow/bulk</t>
  </si>
  <si>
    <t>Potatoes - yellow/bagged</t>
  </si>
  <si>
    <t>10 x 5 lb bags = 50 lb</t>
  </si>
  <si>
    <t xml:space="preserve">1320-1375 </t>
  </si>
  <si>
    <t>18 ti x 7 hi</t>
  </si>
  <si>
    <t>12 ti x 11 hi</t>
  </si>
  <si>
    <t>http://www.driscolls.com/foodservice/berries/blueberries.php</t>
  </si>
  <si>
    <t>49 bags</t>
  </si>
  <si>
    <t>50 bags</t>
  </si>
  <si>
    <t xml:space="preserve">25 lb bag </t>
  </si>
  <si>
    <t>https://www.carolinafarmstewards.org/wp-content/uploads/2015/05/Wholesale_Packing_Resource_Guide-1.pdf</t>
  </si>
  <si>
    <t>12 count - 12 lb</t>
  </si>
  <si>
    <t>Summer Squash - zucchini</t>
  </si>
  <si>
    <t>http://steinbeckproduce.com/products.html</t>
  </si>
  <si>
    <t>10 ti x 12 hi</t>
  </si>
  <si>
    <t>2 x 24 counts = 48 count (9 lb)</t>
  </si>
  <si>
    <t>http://www.foxy.com/trade-products.php</t>
  </si>
  <si>
    <t>http://www.boggiattoproduce.com/artichoke.html</t>
  </si>
  <si>
    <t>http://www.dudafresh.com/products/docs/SweetBiColorCorn.pdf</t>
  </si>
  <si>
    <t>48 ct / 20-33 lb</t>
  </si>
  <si>
    <t>yield, lbs per 100 ft row</t>
  </si>
  <si>
    <t>yield, lbs per acre</t>
  </si>
  <si>
    <t>rows needed per pallet</t>
  </si>
  <si>
    <t>acres needed per pallet</t>
  </si>
  <si>
    <t>24 pints per case, 12oz/pint</t>
  </si>
  <si>
    <t>120 11 lb cases or 48 28 lbcases</t>
  </si>
  <si>
    <t>Strawberry yield estimated at 18,000lbs/acre based on: https://strawberries.ces.ncsu.edu/strawberries-budgets/</t>
  </si>
  <si>
    <t>na</t>
  </si>
  <si>
    <t>Bins 40 - 60 count, varying weights</t>
  </si>
  <si>
    <t>Estimated Rows and Acres of Production Per Case and Pallet at Wholesale, Select Crops</t>
  </si>
  <si>
    <t>Lettuce - head</t>
  </si>
  <si>
    <t>24 head</t>
  </si>
  <si>
    <t># of produce items or pounds per case</t>
  </si>
  <si>
    <t>Information on number of cases per pallet, pounds of product per pallet, and produce items/lbs per case will vary by wholesaler.</t>
  </si>
  <si>
    <t xml:space="preserve">Yield per row and acre varies for a number of reasons. </t>
  </si>
  <si>
    <t>Information for this table was derived from the NC Growing Together project and its partner wholesalers.</t>
  </si>
  <si>
    <r>
      <t xml:space="preserve">For additional information see: </t>
    </r>
    <r>
      <rPr>
        <i/>
        <sz val="10"/>
        <rFont val="Century Gothic"/>
        <family val="2"/>
      </rPr>
      <t>Wholesale and Retail Product Specifications: Guidance and Best Practices for Fresh Product for Small Farms</t>
    </r>
  </si>
  <si>
    <r>
      <t xml:space="preserve">  </t>
    </r>
    <r>
      <rPr>
        <i/>
        <sz val="10"/>
        <rFont val="Century Gothic"/>
        <family val="2"/>
      </rPr>
      <t xml:space="preserve">and Food Hubs </t>
    </r>
    <r>
      <rPr>
        <sz val="10"/>
        <rFont val="Century Gothic"/>
        <family val="2"/>
      </rPr>
      <t>at ncgrowingtogether.org/for-producers</t>
    </r>
  </si>
  <si>
    <t>Blueberry yield based on mature production no irrigation: Table 9 in https://blueberries.ces.ncsu.edu/wp-content/uploads/2012/10</t>
  </si>
  <si>
    <t xml:space="preserve">  /evaluating-the-profitability-of-blueberry-production.pdf?fwd=no</t>
  </si>
  <si>
    <t>*Asparagus yield estimated at 4,000lbs/acre based on: http://extension.psu.edu/business/ag-alternatives/horticulture/vegetables/asparagus-production</t>
  </si>
  <si>
    <r>
      <t xml:space="preserve">This table combines two sets of information on crops commonly grown by small and mid-scale produce growers in North Carolina: (1) information from a grocery wholesaler on the number of cases per pallet and number of pounds per case and (2) information on ESTIMATED yields per 100' row and acre as given in this source: </t>
    </r>
    <r>
      <rPr>
        <b/>
        <i/>
        <sz val="10"/>
        <color theme="4" tint="-0.499984740745262"/>
        <rFont val="Century Gothic"/>
        <family val="2"/>
      </rPr>
      <t xml:space="preserve">Vegetable Planting Guide on the </t>
    </r>
    <r>
      <rPr>
        <b/>
        <sz val="10"/>
        <color theme="4" tint="-0.499984740745262"/>
        <rFont val="Century Gothic"/>
        <family val="2"/>
      </rPr>
      <t>CEFS Small Farm Unit page: http://www.cefs.ncsu.edu/whatwedo/researchunits/sfu.html*</t>
    </r>
  </si>
  <si>
    <t>Add your own estimated yield by changing the figures in columns F &amp; 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</si>
</sst>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_(* #,##0_);_(* \(#,##0\);_(* &quot;-&quot;??_);_(@_)"/>
  </numFmts>
  <fonts count="26" x14ac:knownFonts="1">
    <font>
      <sz val="10"/>
      <name val="Sylfaen"/>
      <family val="1"/>
      <scheme val="minor"/>
    </font>
    <font>
      <sz val="8"/>
      <name val="Arial"/>
      <family val="2"/>
    </font>
    <font>
      <b/>
      <sz val="24"/>
      <color theme="4" tint="-0.499984740745262"/>
      <name val="Trebuchet MS"/>
      <family val="2"/>
      <scheme val="major"/>
    </font>
    <font>
      <sz val="11"/>
      <color theme="1" tint="0.24994659260841701"/>
      <name val="Trebuchet MS"/>
      <family val="2"/>
      <scheme val="major"/>
    </font>
    <font>
      <i/>
      <sz val="10"/>
      <color theme="1" tint="0.24994659260841701"/>
      <name val="Trebuchet MS"/>
      <family val="2"/>
      <scheme val="major"/>
    </font>
    <font>
      <b/>
      <sz val="11"/>
      <color theme="3"/>
      <name val="Trebuchet MS"/>
      <family val="2"/>
      <scheme val="major"/>
    </font>
    <font>
      <sz val="11"/>
      <color theme="1" tint="0.24994659260841701"/>
      <name val="Century Gothic"/>
      <family val="2"/>
    </font>
    <font>
      <sz val="11"/>
      <name val="Century Gothic"/>
      <family val="2"/>
    </font>
    <font>
      <b/>
      <sz val="24"/>
      <color theme="4" tint="-0.499984740745262"/>
      <name val="Century Gothic"/>
      <family val="2"/>
    </font>
    <font>
      <sz val="10"/>
      <name val="Century Gothic"/>
      <family val="2"/>
    </font>
    <font>
      <i/>
      <sz val="10"/>
      <color theme="1" tint="0.24994659260841701"/>
      <name val="Century Gothic"/>
      <family val="2"/>
    </font>
    <font>
      <i/>
      <sz val="10"/>
      <name val="Century Gothic"/>
      <family val="2"/>
    </font>
    <font>
      <sz val="8"/>
      <color rgb="FF333333"/>
      <name val="Arial"/>
      <family val="2"/>
    </font>
    <font>
      <b/>
      <sz val="8"/>
      <color rgb="FF333333"/>
      <name val="Arial"/>
      <family val="2"/>
    </font>
    <font>
      <sz val="10"/>
      <name val="Wingdings"/>
      <charset val="2"/>
    </font>
    <font>
      <sz val="12"/>
      <color rgb="FF9C0006"/>
      <name val="Sylfaen"/>
      <family val="2"/>
      <scheme val="minor"/>
    </font>
    <font>
      <sz val="12"/>
      <color rgb="FF9C6500"/>
      <name val="Sylfaen"/>
      <family val="2"/>
      <scheme val="minor"/>
    </font>
    <font>
      <u/>
      <sz val="10"/>
      <color theme="10"/>
      <name val="Sylfaen"/>
      <family val="1"/>
      <scheme val="minor"/>
    </font>
    <font>
      <u/>
      <sz val="10"/>
      <color theme="11"/>
      <name val="Sylfaen"/>
      <family val="1"/>
      <scheme val="minor"/>
    </font>
    <font>
      <b/>
      <sz val="10"/>
      <color theme="4" tint="-0.499984740745262"/>
      <name val="Century Gothic"/>
      <family val="2"/>
    </font>
    <font>
      <sz val="10"/>
      <name val="Sylfaen"/>
      <family val="1"/>
      <scheme val="minor"/>
    </font>
    <font>
      <sz val="11"/>
      <color rgb="FF006100"/>
      <name val="Sylfaen"/>
      <family val="2"/>
      <scheme val="minor"/>
    </font>
    <font>
      <b/>
      <sz val="12"/>
      <color rgb="FF006100"/>
      <name val="Sylfaen"/>
      <family val="2"/>
      <scheme val="minor"/>
    </font>
    <font>
      <b/>
      <sz val="12"/>
      <name val="Century Gothic"/>
      <family val="2"/>
    </font>
    <font>
      <b/>
      <i/>
      <sz val="10"/>
      <color theme="4" tint="-0.499984740745262"/>
      <name val="Century Gothic"/>
      <family val="2"/>
    </font>
    <font>
      <b/>
      <sz val="14"/>
      <color theme="4" tint="-0.499984740745262"/>
      <name val="Century Gothic"/>
      <family val="2"/>
    </font>
  </fonts>
  <fills count="10">
    <fill>
      <patternFill patternType="none"/>
    </fill>
    <fill>
      <patternFill patternType="gray125"/>
    </fill>
    <fill>
      <patternFill patternType="solid">
        <fgColor indexed="9"/>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5" tint="0.79998168889431442"/>
        <bgColor indexed="64"/>
      </patternFill>
    </fill>
    <fill>
      <patternFill patternType="solid">
        <fgColor rgb="FF009999"/>
        <bgColor indexed="64"/>
      </patternFill>
    </fill>
    <fill>
      <patternFill patternType="solid">
        <fgColor rgb="FFC6EFCE"/>
      </patternFill>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30">
    <xf numFmtId="0" fontId="0" fillId="0" borderId="0">
      <alignment vertical="center"/>
    </xf>
    <xf numFmtId="0" fontId="2" fillId="0" borderId="0" applyNumberFormat="0" applyFill="0" applyProtection="0">
      <alignment vertical="center"/>
    </xf>
    <xf numFmtId="0" fontId="3" fillId="0" borderId="0" applyNumberFormat="0" applyFill="0" applyProtection="0">
      <alignment vertical="center"/>
    </xf>
    <xf numFmtId="0" fontId="4" fillId="0" borderId="0" applyNumberFormat="0" applyFill="0" applyProtection="0">
      <alignment vertical="center"/>
    </xf>
    <xf numFmtId="0" fontId="5"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43" fontId="20" fillId="0" borderId="0" applyFont="0" applyFill="0" applyBorder="0" applyAlignment="0" applyProtection="0"/>
    <xf numFmtId="0" fontId="21" fillId="8" borderId="0" applyNumberFormat="0" applyBorder="0" applyAlignment="0" applyProtection="0"/>
    <xf numFmtId="0" fontId="20" fillId="9" borderId="1" applyNumberFormat="0" applyFont="0" applyAlignment="0" applyProtection="0"/>
  </cellStyleXfs>
  <cellXfs count="55">
    <xf numFmtId="0" fontId="0" fillId="0" borderId="0" xfId="0">
      <alignment vertical="center"/>
    </xf>
    <xf numFmtId="0" fontId="11" fillId="2" borderId="0" xfId="0" applyFont="1" applyFill="1" applyBorder="1" applyAlignment="1">
      <alignment horizontal="left"/>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3" fillId="0" borderId="0" xfId="0" applyFont="1" applyAlignment="1">
      <alignment horizontal="left" vertical="top" wrapText="1"/>
    </xf>
    <xf numFmtId="0" fontId="12" fillId="0" borderId="0" xfId="0" applyFont="1" applyAlignment="1">
      <alignment horizontal="left" vertical="top" wrapText="1"/>
    </xf>
    <xf numFmtId="0" fontId="0" fillId="0" borderId="0" xfId="0" applyAlignment="1">
      <alignment vertical="top"/>
    </xf>
    <xf numFmtId="0" fontId="14" fillId="0" borderId="0" xfId="0" applyFont="1">
      <alignment vertical="center"/>
    </xf>
    <xf numFmtId="0" fontId="6" fillId="2" borderId="0" xfId="2" applyFont="1" applyFill="1" applyAlignment="1">
      <alignment horizontal="left" vertical="center" wrapText="1"/>
    </xf>
    <xf numFmtId="0" fontId="7" fillId="2" borderId="0" xfId="0" applyFont="1" applyFill="1" applyAlignment="1">
      <alignment horizontal="left" vertical="center"/>
    </xf>
    <xf numFmtId="0" fontId="9" fillId="2" borderId="0" xfId="0" applyFont="1" applyFill="1" applyBorder="1" applyAlignment="1">
      <alignment horizontal="left" vertical="center"/>
    </xf>
    <xf numFmtId="0" fontId="10" fillId="0" borderId="0" xfId="3" applyFont="1" applyAlignment="1">
      <alignment horizontal="left" vertical="center"/>
    </xf>
    <xf numFmtId="0" fontId="9" fillId="2" borderId="0" xfId="0" applyFont="1" applyFill="1" applyAlignment="1">
      <alignment horizontal="left" vertical="center"/>
    </xf>
    <xf numFmtId="0" fontId="10" fillId="2" borderId="0" xfId="3" applyFont="1" applyFill="1" applyAlignment="1">
      <alignment horizontal="left"/>
    </xf>
    <xf numFmtId="0" fontId="9" fillId="2" borderId="0" xfId="0" applyFont="1" applyFill="1" applyAlignment="1">
      <alignment horizontal="left"/>
    </xf>
    <xf numFmtId="0" fontId="9" fillId="5" borderId="0" xfId="0" applyFont="1" applyFill="1" applyAlignment="1">
      <alignment horizontal="left" vertical="center"/>
    </xf>
    <xf numFmtId="0" fontId="9" fillId="5" borderId="0" xfId="6" applyFont="1" applyFill="1" applyAlignment="1">
      <alignment horizontal="left" vertical="center"/>
    </xf>
    <xf numFmtId="0" fontId="9" fillId="6" borderId="0" xfId="0" applyFont="1" applyFill="1" applyAlignment="1">
      <alignment horizontal="left" vertical="center"/>
    </xf>
    <xf numFmtId="2" fontId="7" fillId="2" borderId="0" xfId="0" applyNumberFormat="1" applyFont="1" applyFill="1" applyAlignment="1">
      <alignment horizontal="center" vertical="center"/>
    </xf>
    <xf numFmtId="2" fontId="9" fillId="2" borderId="0" xfId="0" applyNumberFormat="1" applyFont="1" applyFill="1" applyAlignment="1">
      <alignment horizontal="center" vertical="center"/>
    </xf>
    <xf numFmtId="2" fontId="9" fillId="2" borderId="0" xfId="0" applyNumberFormat="1" applyFont="1" applyFill="1" applyAlignment="1">
      <alignment horizontal="center"/>
    </xf>
    <xf numFmtId="2" fontId="9" fillId="7" borderId="0" xfId="0" applyNumberFormat="1" applyFont="1" applyFill="1" applyAlignment="1">
      <alignment horizontal="center" vertical="top" wrapText="1"/>
    </xf>
    <xf numFmtId="2" fontId="9" fillId="5" borderId="0" xfId="0" applyNumberFormat="1" applyFont="1" applyFill="1" applyAlignment="1">
      <alignment horizontal="center" vertical="center"/>
    </xf>
    <xf numFmtId="164" fontId="9" fillId="0" borderId="0" xfId="0" applyNumberFormat="1" applyFont="1" applyFill="1" applyBorder="1" applyAlignment="1">
      <alignment horizontal="center" vertical="center"/>
    </xf>
    <xf numFmtId="0" fontId="9" fillId="2" borderId="0" xfId="0" applyFont="1" applyFill="1" applyAlignment="1">
      <alignment horizontal="center" vertical="center"/>
    </xf>
    <xf numFmtId="0" fontId="9" fillId="5" borderId="0" xfId="0" applyFont="1" applyFill="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Fill="1" applyBorder="1" applyAlignment="1">
      <alignment horizontal="center" vertical="center" wrapText="1"/>
    </xf>
    <xf numFmtId="0" fontId="6" fillId="2" borderId="0" xfId="2" applyFont="1" applyFill="1" applyAlignment="1">
      <alignment horizontal="center" vertical="center" wrapText="1"/>
    </xf>
    <xf numFmtId="0" fontId="10" fillId="2" borderId="0" xfId="3" applyFont="1" applyFill="1" applyAlignment="1">
      <alignment horizontal="center"/>
    </xf>
    <xf numFmtId="0" fontId="10" fillId="0" borderId="0" xfId="3" applyFont="1" applyAlignment="1">
      <alignment horizontal="center" vertical="center"/>
    </xf>
    <xf numFmtId="0" fontId="11" fillId="2" borderId="0" xfId="0" applyFont="1" applyFill="1" applyBorder="1" applyAlignment="1">
      <alignment horizontal="center"/>
    </xf>
    <xf numFmtId="0" fontId="10" fillId="2" borderId="0" xfId="3" applyFont="1" applyFill="1" applyAlignment="1">
      <alignment horizontal="center" vertical="center"/>
    </xf>
    <xf numFmtId="14" fontId="10" fillId="2" borderId="0" xfId="3" applyNumberFormat="1" applyFont="1" applyFill="1" applyAlignment="1">
      <alignment horizontal="center" vertical="center"/>
    </xf>
    <xf numFmtId="0" fontId="9" fillId="5" borderId="0" xfId="5" applyFont="1" applyFill="1" applyAlignment="1">
      <alignment horizontal="center" vertical="center"/>
    </xf>
    <xf numFmtId="0" fontId="9" fillId="5" borderId="0" xfId="6" applyFont="1" applyFill="1" applyAlignment="1">
      <alignment horizontal="center" vertical="center"/>
    </xf>
    <xf numFmtId="0" fontId="9" fillId="7" borderId="0" xfId="0" applyFont="1" applyFill="1" applyAlignment="1">
      <alignment horizontal="center" vertical="top" wrapText="1"/>
    </xf>
    <xf numFmtId="165" fontId="7" fillId="2" borderId="0" xfId="27" applyNumberFormat="1" applyFont="1" applyFill="1" applyAlignment="1">
      <alignment horizontal="center" vertical="center"/>
    </xf>
    <xf numFmtId="165" fontId="9" fillId="2" borderId="0" xfId="27" applyNumberFormat="1" applyFont="1" applyFill="1" applyAlignment="1">
      <alignment horizontal="center"/>
    </xf>
    <xf numFmtId="165" fontId="9" fillId="2" borderId="0" xfId="27" applyNumberFormat="1" applyFont="1" applyFill="1" applyAlignment="1">
      <alignment horizontal="center" vertical="center"/>
    </xf>
    <xf numFmtId="165" fontId="9" fillId="7" borderId="0" xfId="27" applyNumberFormat="1" applyFont="1" applyFill="1" applyAlignment="1">
      <alignment horizontal="center" vertical="top" wrapText="1"/>
    </xf>
    <xf numFmtId="165" fontId="9" fillId="5" borderId="0" xfId="27" applyNumberFormat="1" applyFont="1" applyFill="1" applyAlignment="1">
      <alignment horizontal="center" vertical="center"/>
    </xf>
    <xf numFmtId="165" fontId="9" fillId="0" borderId="0" xfId="27" applyNumberFormat="1" applyFont="1" applyAlignment="1">
      <alignment horizontal="center" vertical="center"/>
    </xf>
    <xf numFmtId="0" fontId="11" fillId="2" borderId="0" xfId="0" applyFont="1" applyFill="1" applyAlignment="1">
      <alignment horizontal="left" vertical="center"/>
    </xf>
    <xf numFmtId="0" fontId="22" fillId="8" borderId="0" xfId="28" applyFont="1" applyBorder="1" applyAlignment="1">
      <alignment horizontal="left" vertical="center" wrapText="1"/>
    </xf>
    <xf numFmtId="0" fontId="22" fillId="8" borderId="0" xfId="28" applyFont="1" applyBorder="1" applyAlignment="1">
      <alignment horizontal="center" vertical="center" wrapText="1"/>
    </xf>
    <xf numFmtId="0" fontId="22" fillId="8" borderId="0" xfId="28" applyFont="1" applyAlignment="1">
      <alignment horizontal="center" vertical="top" wrapText="1"/>
    </xf>
    <xf numFmtId="165" fontId="22" fillId="8" borderId="0" xfId="28" applyNumberFormat="1" applyFont="1" applyAlignment="1">
      <alignment horizontal="center" vertical="top" wrapText="1"/>
    </xf>
    <xf numFmtId="2" fontId="22" fillId="8" borderId="0" xfId="28" applyNumberFormat="1" applyFont="1" applyAlignment="1">
      <alignment horizontal="center" vertical="top" wrapText="1"/>
    </xf>
    <xf numFmtId="0" fontId="23" fillId="2" borderId="0" xfId="0" applyFont="1" applyFill="1" applyAlignment="1">
      <alignment horizontal="left" vertical="center"/>
    </xf>
    <xf numFmtId="0" fontId="19" fillId="2" borderId="0" xfId="1" applyFont="1" applyFill="1" applyAlignment="1">
      <alignment horizontal="left" vertical="center" wrapText="1"/>
    </xf>
    <xf numFmtId="0" fontId="8" fillId="2" borderId="0" xfId="1" applyFont="1" applyFill="1" applyAlignment="1">
      <alignment horizontal="left" vertical="center" wrapText="1"/>
    </xf>
    <xf numFmtId="0" fontId="19" fillId="2" borderId="0" xfId="1" applyFont="1" applyFill="1" applyAlignment="1">
      <alignment horizontal="left" vertical="center" wrapText="1"/>
    </xf>
    <xf numFmtId="0" fontId="25" fillId="9" borderId="1" xfId="29" applyFont="1" applyAlignment="1">
      <alignment horizontal="left" vertical="center" wrapText="1"/>
    </xf>
  </cellXfs>
  <cellStyles count="30">
    <cellStyle name="Bad" xfId="5" builtinId="27"/>
    <cellStyle name="Comma" xfId="27" builtinId="3"/>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Good" xfId="28" builtinId="26"/>
    <cellStyle name="Heading 1" xfId="1" builtinId="16" customBuiltin="1"/>
    <cellStyle name="Heading 2" xfId="2" builtinId="17" customBuiltin="1"/>
    <cellStyle name="Heading 3" xfId="3" builtinId="18" customBuiltin="1"/>
    <cellStyle name="Heading 4" xfId="4" builtinId="19" customBuilti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eutral" xfId="6" builtinId="28"/>
    <cellStyle name="Normal" xfId="0" builtinId="0" customBuiltin="1"/>
    <cellStyle name="Note" xfId="29" builtinId="10"/>
  </cellStyles>
  <dxfs count="20">
    <dxf>
      <font>
        <strike val="0"/>
        <outline val="0"/>
        <shadow val="0"/>
        <u val="none"/>
        <vertAlign val="baseline"/>
        <name val="Century Gothic"/>
        <scheme val="none"/>
      </font>
      <numFmt numFmtId="2" formatCode="0.00"/>
      <alignment horizontal="center" vertical="center" textRotation="0" wrapText="0" indent="0" justifyLastLine="0" shrinkToFit="0" readingOrder="0"/>
    </dxf>
    <dxf>
      <font>
        <strike val="0"/>
        <outline val="0"/>
        <shadow val="0"/>
        <u val="none"/>
        <vertAlign val="baseline"/>
        <name val="Century Gothic"/>
        <scheme val="none"/>
      </font>
      <numFmt numFmtId="2" formatCode="0.00"/>
      <alignment horizontal="center" vertical="center" textRotation="0" wrapText="0" indent="0" justifyLastLine="0" shrinkToFit="0" readingOrder="0"/>
    </dxf>
    <dxf>
      <font>
        <strike val="0"/>
        <outline val="0"/>
        <shadow val="0"/>
        <u val="none"/>
        <vertAlign val="baseline"/>
        <name val="Century Gothic"/>
        <scheme val="none"/>
      </font>
      <numFmt numFmtId="165" formatCode="_(* #,##0_);_(* \(#,##0\);_(* &quot;-&quot;??_);_(@_)"/>
      <alignment horizontal="center" vertical="center" textRotation="0" wrapText="0" indent="0" justifyLastLine="0" shrinkToFit="0" readingOrder="0"/>
    </dxf>
    <dxf>
      <font>
        <strike val="0"/>
        <outline val="0"/>
        <shadow val="0"/>
        <u val="none"/>
        <vertAlign val="baseline"/>
        <name val="Century Gothic"/>
        <scheme val="none"/>
      </font>
      <alignment horizontal="center" vertical="center" textRotation="0" wrapText="0" indent="0" justifyLastLine="0" shrinkToFit="0" readingOrder="0"/>
    </dxf>
    <dxf>
      <font>
        <strike val="0"/>
        <outline val="0"/>
        <shadow val="0"/>
        <u val="none"/>
        <vertAlign val="baseline"/>
        <name val="Century Gothic"/>
        <scheme val="none"/>
      </font>
      <alignment horizontal="center" vertical="center" textRotation="0" wrapText="0" indent="0" justifyLastLine="0" shrinkToFit="0" readingOrder="0"/>
    </dxf>
    <dxf>
      <font>
        <strike val="0"/>
        <outline val="0"/>
        <shadow val="0"/>
        <u val="none"/>
        <vertAlign val="baseline"/>
        <name val="Century Gothic"/>
        <scheme val="none"/>
      </font>
      <alignment horizontal="center" vertical="center" textRotation="0" wrapText="0" indent="0" justifyLastLine="0" shrinkToFit="0" readingOrder="0"/>
    </dxf>
    <dxf>
      <font>
        <strike val="0"/>
        <outline val="0"/>
        <shadow val="0"/>
        <u val="none"/>
        <vertAlign val="baseline"/>
        <name val="Century Gothic"/>
        <scheme val="none"/>
      </font>
      <alignment horizontal="center" textRotation="0" indent="0" justifyLastLine="0" shrinkToFit="0" readingOrder="0"/>
    </dxf>
    <dxf>
      <font>
        <strike val="0"/>
        <outline val="0"/>
        <shadow val="0"/>
        <u val="none"/>
        <vertAlign val="baseline"/>
        <name val="Century Gothic"/>
        <scheme val="none"/>
      </font>
      <alignment horizontal="center" textRotation="0" indent="0" justifyLastLine="0" shrinkToFit="0" readingOrder="0"/>
    </dxf>
    <dxf>
      <font>
        <strike val="0"/>
        <outline val="0"/>
        <shadow val="0"/>
        <u val="none"/>
        <vertAlign val="baseline"/>
        <name val="Century Gothic"/>
        <scheme val="none"/>
      </font>
      <alignment horizontal="left" textRotation="0" indent="0" justifyLastLine="0" shrinkToFit="0" readingOrder="0"/>
    </dxf>
    <dxf>
      <font>
        <strike val="0"/>
        <outline val="0"/>
        <shadow val="0"/>
        <u val="none"/>
        <vertAlign val="baseline"/>
        <name val="Century Gothic"/>
        <scheme val="none"/>
      </font>
      <alignment horizontal="left" textRotation="0" indent="0" justifyLastLine="0" shrinkToFit="0" readingOrder="0"/>
    </dxf>
    <dxf>
      <font>
        <strike val="0"/>
        <outline val="0"/>
        <shadow val="0"/>
        <u val="none"/>
        <vertAlign val="baseline"/>
        <name val="Century Gothic"/>
        <scheme val="none"/>
      </font>
      <alignment horizontal="left" textRotation="0" indent="0" justifyLastLine="0" shrinkToFit="0" readingOrder="0"/>
    </dxf>
    <dxf>
      <font>
        <b val="0"/>
        <i val="0"/>
        <color theme="1" tint="0.24994659260841701"/>
      </font>
      <border>
        <left/>
        <right/>
      </border>
    </dxf>
    <dxf>
      <font>
        <b val="0"/>
        <i val="0"/>
        <color theme="1" tint="0.24994659260841701"/>
      </font>
      <border>
        <left/>
        <right/>
      </border>
    </dxf>
    <dxf>
      <font>
        <b val="0"/>
        <i val="0"/>
        <color theme="1" tint="0.24994659260841701"/>
      </font>
      <border>
        <left/>
        <right/>
        <top style="thin">
          <color theme="4" tint="-0.499984740745262"/>
        </top>
      </border>
    </dxf>
    <dxf>
      <font>
        <color theme="1" tint="0.24994659260841701"/>
      </font>
      <border>
        <left/>
        <right/>
        <top style="thin">
          <color theme="4"/>
        </top>
      </border>
    </dxf>
    <dxf>
      <font>
        <b val="0"/>
        <i val="0"/>
        <color theme="1" tint="0.24994659260841701"/>
      </font>
      <border>
        <left/>
        <right/>
      </border>
    </dxf>
    <dxf>
      <font>
        <b val="0"/>
        <i val="0"/>
        <color theme="1" tint="0.24994659260841701"/>
      </font>
      <border>
        <left/>
        <right/>
      </border>
    </dxf>
    <dxf>
      <font>
        <b/>
        <i val="0"/>
        <color theme="1" tint="0.24994659260841701"/>
      </font>
      <border>
        <left/>
        <right/>
        <top style="double">
          <color theme="4" tint="-0.499984740745262"/>
        </top>
      </border>
    </dxf>
    <dxf>
      <font>
        <b val="0"/>
        <i val="0"/>
        <color theme="0"/>
      </font>
      <fill>
        <patternFill patternType="solid">
          <fgColor theme="4"/>
          <bgColor theme="4" tint="-0.499984740745262"/>
        </patternFill>
      </fill>
      <border>
        <left/>
        <right/>
      </border>
    </dxf>
    <dxf>
      <font>
        <b val="0"/>
        <i val="0"/>
        <color theme="1" tint="0.24994659260841701"/>
      </font>
      <border>
        <left/>
        <right/>
        <top style="thin">
          <color theme="4" tint="-0.24994659260841701"/>
        </top>
        <bottom style="thin">
          <color theme="4" tint="-0.24994659260841701"/>
        </bottom>
      </border>
    </dxf>
  </dxfs>
  <tableStyles count="1" defaultTableStyle="TableStyleMedium2" defaultPivotStyle="PivotStyleMedium2">
    <tableStyle name="Product Price List" pivot="0" count="9">
      <tableStyleElement type="wholeTable" dxfId="19"/>
      <tableStyleElement type="headerRow" dxfId="18"/>
      <tableStyleElement type="totalRow" dxfId="17"/>
      <tableStyleElement type="firstColumn" dxfId="16"/>
      <tableStyleElement type="lastColumn" dxfId="15"/>
      <tableStyleElement type="firstRowStripe" dxfId="14"/>
      <tableStyleElement type="secondRowStripe" dxfId="13"/>
      <tableStyleElement type="firstColumnStripe" dxfId="12"/>
      <tableStyleElement type="secondColumn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F75"/>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BF7"/>
      <rgbColor rgb="00CCFFCC"/>
      <rgbColor rgb="00FFFF99"/>
      <rgbColor rgb="005B7D7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9:I53" totalsRowShown="0" headerRowDxfId="10" dataDxfId="9">
  <autoFilter ref="A9:I53"/>
  <sortState ref="A9:I51">
    <sortCondition ref="A9:A51"/>
  </sortState>
  <tableColumns count="9">
    <tableColumn id="1" name="Produce Item" dataDxfId="8"/>
    <tableColumn id="2" name="# of cases per 1 pallet" dataDxfId="7"/>
    <tableColumn id="3" name="# of pounds per 1 pallet" dataDxfId="6"/>
    <tableColumn id="4" name="# of produce items per case" dataDxfId="5"/>
    <tableColumn id="5" name="ti x hi" dataDxfId="4"/>
    <tableColumn id="6" name="yield, lbs per 100 ft row" dataDxfId="3"/>
    <tableColumn id="7" name="yield, lbs per acre" dataDxfId="2" dataCellStyle="Comma"/>
    <tableColumn id="8" name="rows needed per pallet" dataDxfId="1">
      <calculatedColumnFormula>C10/F10</calculatedColumnFormula>
    </tableColumn>
    <tableColumn id="9" name="acres needed per pallet" dataDxfId="0">
      <calculatedColumnFormula>C10/G10</calculatedColumnFormula>
    </tableColumn>
  </tableColumns>
  <tableStyleInfo name="TableStyleMedium2" showFirstColumn="0" showLastColumn="0" showRowStripes="0" showColumnStripes="0"/>
  <extLst>
    <ext xmlns:x14="http://schemas.microsoft.com/office/spreadsheetml/2009/9/main" uri="{504A1905-F514-4f6f-8877-14C23A59335A}">
      <x14:table altText="Product List" altTextSummary="Put product info here, include retail &amp; bulk prices."/>
    </ext>
  </extLst>
</table>
</file>

<file path=xl/theme/theme1.xml><?xml version="1.0" encoding="utf-8"?>
<a:theme xmlns:a="http://schemas.openxmlformats.org/drawingml/2006/main" name="Office Theme">
  <a:themeElements>
    <a:clrScheme name="Product Price List">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Product Price List">
      <a:majorFont>
        <a:latin typeface="Trebuchet MS"/>
        <a:ea typeface=""/>
        <a:cs typeface=""/>
      </a:majorFont>
      <a:minorFont>
        <a:latin typeface="Sylfae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A1:I63"/>
  <sheetViews>
    <sheetView showGridLines="0" tabSelected="1" workbookViewId="0">
      <selection activeCell="F12" sqref="F12"/>
    </sheetView>
  </sheetViews>
  <sheetFormatPr defaultColWidth="8.7109375" defaultRowHeight="13.5" x14ac:dyDescent="0.3"/>
  <cols>
    <col min="1" max="1" width="32.85546875" style="12" customWidth="1"/>
    <col min="2" max="2" width="15.42578125" style="24" customWidth="1"/>
    <col min="3" max="3" width="16.28515625" style="24" customWidth="1"/>
    <col min="4" max="4" width="32.140625" style="24" customWidth="1"/>
    <col min="5" max="5" width="9.28515625" style="24" hidden="1" customWidth="1"/>
    <col min="6" max="6" width="9.28515625" style="24" customWidth="1"/>
    <col min="7" max="7" width="9.5703125" style="40" customWidth="1"/>
    <col min="8" max="8" width="12.5703125" style="19" customWidth="1"/>
    <col min="9" max="9" width="14.85546875" style="19" customWidth="1"/>
    <col min="10" max="16384" width="8.7109375" style="12"/>
  </cols>
  <sheetData>
    <row r="1" spans="1:9" s="9" customFormat="1" ht="14.25" customHeight="1" x14ac:dyDescent="0.3">
      <c r="A1" s="8"/>
      <c r="B1" s="29"/>
      <c r="C1" s="29"/>
      <c r="D1" s="29"/>
      <c r="E1" s="29"/>
      <c r="F1" s="29"/>
      <c r="G1" s="38"/>
      <c r="H1" s="18"/>
      <c r="I1" s="18"/>
    </row>
    <row r="2" spans="1:9" s="10" customFormat="1" ht="64.150000000000006" customHeight="1" x14ac:dyDescent="0.3">
      <c r="A2" s="52" t="s">
        <v>127</v>
      </c>
      <c r="B2" s="52"/>
      <c r="C2" s="52"/>
      <c r="D2" s="52"/>
      <c r="E2" s="52"/>
      <c r="F2" s="52"/>
      <c r="G2" s="52"/>
      <c r="H2" s="52"/>
      <c r="I2" s="52"/>
    </row>
    <row r="3" spans="1:9" s="10" customFormat="1" ht="60.6" customHeight="1" x14ac:dyDescent="0.3">
      <c r="A3" s="53" t="s">
        <v>139</v>
      </c>
      <c r="B3" s="53"/>
      <c r="C3" s="53"/>
      <c r="D3" s="53"/>
      <c r="E3" s="53"/>
      <c r="F3" s="53"/>
      <c r="G3" s="53"/>
      <c r="H3" s="53"/>
      <c r="I3" s="53"/>
    </row>
    <row r="4" spans="1:9" s="10" customFormat="1" ht="41.45" customHeight="1" x14ac:dyDescent="0.3">
      <c r="A4" s="54" t="s">
        <v>140</v>
      </c>
      <c r="B4" s="54"/>
      <c r="C4" s="54"/>
      <c r="D4" s="51"/>
      <c r="E4" s="51"/>
      <c r="F4" s="51"/>
      <c r="G4" s="51"/>
      <c r="H4" s="51"/>
      <c r="I4" s="51"/>
    </row>
    <row r="5" spans="1:9" s="10" customFormat="1" ht="12.6" customHeight="1" x14ac:dyDescent="0.3">
      <c r="A5" s="51"/>
      <c r="B5" s="51"/>
      <c r="C5" s="51"/>
      <c r="D5" s="51"/>
      <c r="E5" s="51"/>
      <c r="F5" s="51"/>
      <c r="G5" s="51"/>
      <c r="H5" s="51"/>
      <c r="I5" s="51"/>
    </row>
    <row r="6" spans="1:9" s="14" customFormat="1" ht="13.9" customHeight="1" x14ac:dyDescent="0.25">
      <c r="A6" s="14" t="s">
        <v>134</v>
      </c>
      <c r="B6" s="30"/>
      <c r="C6" s="30"/>
      <c r="D6" s="30"/>
      <c r="E6" s="30"/>
      <c r="F6" s="30"/>
      <c r="G6" s="39"/>
      <c r="H6" s="20"/>
      <c r="I6" s="20"/>
    </row>
    <row r="7" spans="1:9" s="14" customFormat="1" ht="13.9" customHeight="1" x14ac:dyDescent="0.25">
      <c r="A7" s="14" t="s">
        <v>135</v>
      </c>
      <c r="B7" s="30"/>
      <c r="C7" s="30"/>
      <c r="D7" s="30"/>
      <c r="E7" s="30"/>
      <c r="F7" s="30"/>
      <c r="G7" s="39"/>
      <c r="H7" s="20"/>
      <c r="I7" s="20"/>
    </row>
    <row r="8" spans="1:9" s="14" customFormat="1" x14ac:dyDescent="0.25">
      <c r="A8" s="1"/>
      <c r="B8" s="32"/>
      <c r="C8" s="32"/>
      <c r="D8" s="33"/>
      <c r="E8" s="34">
        <v>42251</v>
      </c>
      <c r="F8" s="34"/>
      <c r="G8" s="39"/>
      <c r="H8" s="20"/>
      <c r="I8" s="20"/>
    </row>
    <row r="9" spans="1:9" ht="40.5" hidden="1" x14ac:dyDescent="0.3">
      <c r="A9" s="2" t="s">
        <v>0</v>
      </c>
      <c r="B9" s="28" t="s">
        <v>1</v>
      </c>
      <c r="C9" s="28" t="s">
        <v>2</v>
      </c>
      <c r="D9" s="28" t="s">
        <v>3</v>
      </c>
      <c r="E9" s="28" t="s">
        <v>68</v>
      </c>
      <c r="F9" s="37" t="s">
        <v>118</v>
      </c>
      <c r="G9" s="41" t="s">
        <v>119</v>
      </c>
      <c r="H9" s="21" t="s">
        <v>120</v>
      </c>
      <c r="I9" s="21" t="s">
        <v>121</v>
      </c>
    </row>
    <row r="10" spans="1:9" s="50" customFormat="1" ht="72" x14ac:dyDescent="0.3">
      <c r="A10" s="45" t="s">
        <v>0</v>
      </c>
      <c r="B10" s="46" t="s">
        <v>1</v>
      </c>
      <c r="C10" s="46" t="s">
        <v>2</v>
      </c>
      <c r="D10" s="46" t="s">
        <v>130</v>
      </c>
      <c r="E10" s="46" t="s">
        <v>68</v>
      </c>
      <c r="F10" s="47" t="s">
        <v>118</v>
      </c>
      <c r="G10" s="48" t="s">
        <v>119</v>
      </c>
      <c r="H10" s="49" t="s">
        <v>120</v>
      </c>
      <c r="I10" s="49" t="s">
        <v>121</v>
      </c>
    </row>
    <row r="11" spans="1:9" s="15" customFormat="1" ht="27" x14ac:dyDescent="0.3">
      <c r="A11" s="3" t="s">
        <v>4</v>
      </c>
      <c r="B11" s="28" t="s">
        <v>123</v>
      </c>
      <c r="C11" s="28" t="s">
        <v>101</v>
      </c>
      <c r="D11" s="23" t="s">
        <v>65</v>
      </c>
      <c r="E11" s="23" t="s">
        <v>102</v>
      </c>
      <c r="F11" s="23" t="s">
        <v>125</v>
      </c>
      <c r="G11" s="40">
        <v>4000</v>
      </c>
      <c r="H11" s="19" t="s">
        <v>125</v>
      </c>
      <c r="I11" s="22">
        <f>1320/4000</f>
        <v>0.33</v>
      </c>
    </row>
    <row r="12" spans="1:9" s="15" customFormat="1" x14ac:dyDescent="0.3">
      <c r="A12" s="15" t="s">
        <v>44</v>
      </c>
      <c r="B12" s="25">
        <v>45</v>
      </c>
      <c r="C12" s="35">
        <f>+Table1[[#This Row],['# of cases per 1 pallet]]*25</f>
        <v>1125</v>
      </c>
      <c r="D12" s="25" t="s">
        <v>34</v>
      </c>
      <c r="E12" s="25"/>
      <c r="F12" s="25">
        <v>23</v>
      </c>
      <c r="G12" s="42">
        <v>6000</v>
      </c>
      <c r="H12" s="22">
        <f>C12/F12</f>
        <v>48.913043478260867</v>
      </c>
      <c r="I12" s="22">
        <f>C12/G12</f>
        <v>0.1875</v>
      </c>
    </row>
    <row r="13" spans="1:9" s="15" customFormat="1" x14ac:dyDescent="0.3">
      <c r="A13" s="15" t="s">
        <v>66</v>
      </c>
      <c r="B13" s="25">
        <v>63</v>
      </c>
      <c r="C13" s="35">
        <f>+Table1[[#This Row],['# of cases per 1 pallet]]*25</f>
        <v>1575</v>
      </c>
      <c r="D13" s="25" t="s">
        <v>34</v>
      </c>
      <c r="E13" s="25" t="s">
        <v>69</v>
      </c>
      <c r="F13" s="25">
        <v>96</v>
      </c>
      <c r="G13" s="42">
        <v>25000</v>
      </c>
      <c r="H13" s="22">
        <f>C13/F13</f>
        <v>16.40625</v>
      </c>
      <c r="I13" s="22">
        <f>C13/G13</f>
        <v>6.3E-2</v>
      </c>
    </row>
    <row r="14" spans="1:9" s="15" customFormat="1" x14ac:dyDescent="0.3">
      <c r="A14" s="15" t="s">
        <v>67</v>
      </c>
      <c r="B14" s="25">
        <v>30</v>
      </c>
      <c r="C14" s="35">
        <f>+Table1[[#This Row],['# of cases per 1 pallet]]*24</f>
        <v>720</v>
      </c>
      <c r="D14" s="25" t="s">
        <v>62</v>
      </c>
      <c r="E14" s="25" t="s">
        <v>70</v>
      </c>
      <c r="F14" s="25">
        <v>96</v>
      </c>
      <c r="G14" s="42">
        <v>25000</v>
      </c>
      <c r="H14" s="22">
        <f>C14/F14</f>
        <v>7.5</v>
      </c>
      <c r="I14" s="22">
        <f>C14/G14</f>
        <v>2.8799999999999999E-2</v>
      </c>
    </row>
    <row r="15" spans="1:9" s="15" customFormat="1" x14ac:dyDescent="0.3">
      <c r="A15" s="15" t="s">
        <v>6</v>
      </c>
      <c r="B15" s="25">
        <v>45</v>
      </c>
      <c r="C15" s="35">
        <f>+Table1[[#This Row],['# of cases per 1 pallet]]*20</f>
        <v>900</v>
      </c>
      <c r="D15" s="25" t="s">
        <v>32</v>
      </c>
      <c r="E15" s="25"/>
      <c r="F15" s="25">
        <v>115</v>
      </c>
      <c r="G15" s="42">
        <v>20000</v>
      </c>
      <c r="H15" s="22">
        <f>C15/F15</f>
        <v>7.8260869565217392</v>
      </c>
      <c r="I15" s="22">
        <f>C15/G15</f>
        <v>4.4999999999999998E-2</v>
      </c>
    </row>
    <row r="16" spans="1:9" x14ac:dyDescent="0.3">
      <c r="A16" s="15" t="s">
        <v>7</v>
      </c>
      <c r="B16" s="36">
        <v>132</v>
      </c>
      <c r="C16" s="36">
        <v>1188</v>
      </c>
      <c r="D16" s="25" t="s">
        <v>122</v>
      </c>
      <c r="E16" s="25" t="s">
        <v>103</v>
      </c>
      <c r="F16" s="25" t="s">
        <v>125</v>
      </c>
      <c r="G16" s="42">
        <v>5000</v>
      </c>
      <c r="H16" s="22" t="s">
        <v>125</v>
      </c>
      <c r="I16" s="22">
        <f>C16/G16</f>
        <v>0.23760000000000001</v>
      </c>
    </row>
    <row r="17" spans="1:9" x14ac:dyDescent="0.3">
      <c r="A17" s="12" t="s">
        <v>8</v>
      </c>
      <c r="B17" s="24">
        <v>45</v>
      </c>
      <c r="C17" s="24">
        <f>+Table1[[#This Row],['# of cases per 1 pallet]]*20</f>
        <v>900</v>
      </c>
      <c r="D17" s="24" t="s">
        <v>32</v>
      </c>
      <c r="F17" s="24">
        <v>46</v>
      </c>
      <c r="G17" s="40">
        <v>8000</v>
      </c>
      <c r="H17" s="19">
        <f t="shared" ref="H17:H46" si="0">C17/F17</f>
        <v>19.565217391304348</v>
      </c>
      <c r="I17" s="19">
        <f t="shared" ref="I17:I51" si="1">C17/G17</f>
        <v>0.1125</v>
      </c>
    </row>
    <row r="18" spans="1:9" x14ac:dyDescent="0.3">
      <c r="A18" s="12" t="s">
        <v>55</v>
      </c>
      <c r="B18" s="24">
        <v>30</v>
      </c>
      <c r="C18" s="24">
        <f>+Table1[[#This Row],['# of cases per 1 pallet]]*45</f>
        <v>1350</v>
      </c>
      <c r="D18" s="24" t="s">
        <v>56</v>
      </c>
      <c r="F18" s="24">
        <v>201</v>
      </c>
      <c r="G18" s="40">
        <v>35000</v>
      </c>
      <c r="H18" s="19">
        <f t="shared" si="0"/>
        <v>6.7164179104477615</v>
      </c>
      <c r="I18" s="19">
        <f t="shared" si="1"/>
        <v>3.8571428571428569E-2</v>
      </c>
    </row>
    <row r="19" spans="1:9" s="15" customFormat="1" x14ac:dyDescent="0.3">
      <c r="A19" s="12" t="s">
        <v>72</v>
      </c>
      <c r="B19" s="24">
        <v>63</v>
      </c>
      <c r="C19" s="24">
        <v>1575</v>
      </c>
      <c r="D19" s="24" t="s">
        <v>34</v>
      </c>
      <c r="E19" s="24" t="s">
        <v>71</v>
      </c>
      <c r="F19" s="24">
        <v>99</v>
      </c>
      <c r="G19" s="40">
        <v>26000</v>
      </c>
      <c r="H19" s="19">
        <f t="shared" si="0"/>
        <v>15.909090909090908</v>
      </c>
      <c r="I19" s="19">
        <f t="shared" si="1"/>
        <v>6.0576923076923077E-2</v>
      </c>
    </row>
    <row r="20" spans="1:9" s="15" customFormat="1" x14ac:dyDescent="0.3">
      <c r="A20" s="15" t="s">
        <v>11</v>
      </c>
      <c r="B20" s="36">
        <v>125</v>
      </c>
      <c r="C20" s="25">
        <v>1400</v>
      </c>
      <c r="D20" s="25" t="s">
        <v>42</v>
      </c>
      <c r="E20" s="25"/>
      <c r="F20" s="25">
        <v>75</v>
      </c>
      <c r="G20" s="42">
        <v>13000</v>
      </c>
      <c r="H20" s="22">
        <f t="shared" si="0"/>
        <v>18.666666666666668</v>
      </c>
      <c r="I20" s="22">
        <f t="shared" si="1"/>
        <v>0.1076923076923077</v>
      </c>
    </row>
    <row r="21" spans="1:9" s="15" customFormat="1" x14ac:dyDescent="0.3">
      <c r="A21" s="12" t="s">
        <v>64</v>
      </c>
      <c r="B21" s="24">
        <v>30</v>
      </c>
      <c r="C21" s="24">
        <f>+Table1[[#This Row],['# of cases per 1 pallet]]*24</f>
        <v>720</v>
      </c>
      <c r="D21" s="24" t="s">
        <v>62</v>
      </c>
      <c r="E21" s="24" t="s">
        <v>76</v>
      </c>
      <c r="F21" s="24">
        <v>115</v>
      </c>
      <c r="G21" s="40">
        <v>20000</v>
      </c>
      <c r="H21" s="19">
        <f t="shared" si="0"/>
        <v>6.2608695652173916</v>
      </c>
      <c r="I21" s="19">
        <f t="shared" si="1"/>
        <v>3.5999999999999997E-2</v>
      </c>
    </row>
    <row r="22" spans="1:9" s="15" customFormat="1" x14ac:dyDescent="0.3">
      <c r="A22" s="12" t="s">
        <v>59</v>
      </c>
      <c r="B22" s="24">
        <v>30</v>
      </c>
      <c r="C22" s="24">
        <f>+Table1[[#This Row],['# of cases per 1 pallet]]*24</f>
        <v>720</v>
      </c>
      <c r="D22" s="24" t="s">
        <v>81</v>
      </c>
      <c r="E22" s="24" t="s">
        <v>76</v>
      </c>
      <c r="F22" s="24">
        <v>86</v>
      </c>
      <c r="G22" s="40">
        <v>15000</v>
      </c>
      <c r="H22" s="19">
        <f t="shared" si="0"/>
        <v>8.3720930232558146</v>
      </c>
      <c r="I22" s="19">
        <f t="shared" si="1"/>
        <v>4.8000000000000001E-2</v>
      </c>
    </row>
    <row r="23" spans="1:9" s="15" customFormat="1" x14ac:dyDescent="0.3">
      <c r="A23" s="15" t="s">
        <v>80</v>
      </c>
      <c r="B23" s="25">
        <v>70</v>
      </c>
      <c r="C23" s="25">
        <f>+Table1[[#This Row],['# of cases per 1 pallet]]*20</f>
        <v>1400</v>
      </c>
      <c r="D23" s="25" t="s">
        <v>32</v>
      </c>
      <c r="E23" s="25"/>
      <c r="F23" s="25">
        <v>230</v>
      </c>
      <c r="G23" s="42">
        <v>20000</v>
      </c>
      <c r="H23" s="22">
        <f t="shared" si="0"/>
        <v>6.0869565217391308</v>
      </c>
      <c r="I23" s="22">
        <f t="shared" si="1"/>
        <v>7.0000000000000007E-2</v>
      </c>
    </row>
    <row r="24" spans="1:9" s="15" customFormat="1" x14ac:dyDescent="0.3">
      <c r="A24" s="15" t="s">
        <v>12</v>
      </c>
      <c r="B24" s="36">
        <v>70</v>
      </c>
      <c r="C24" s="25">
        <v>1400</v>
      </c>
      <c r="D24" s="25" t="s">
        <v>32</v>
      </c>
      <c r="E24" s="25"/>
      <c r="F24" s="25">
        <v>230</v>
      </c>
      <c r="G24" s="42">
        <v>20000</v>
      </c>
      <c r="H24" s="22">
        <f t="shared" si="0"/>
        <v>6.0869565217391308</v>
      </c>
      <c r="I24" s="22">
        <f t="shared" si="1"/>
        <v>7.0000000000000007E-2</v>
      </c>
    </row>
    <row r="25" spans="1:9" s="15" customFormat="1" x14ac:dyDescent="0.3">
      <c r="A25" s="15" t="s">
        <v>13</v>
      </c>
      <c r="B25" s="25">
        <v>45</v>
      </c>
      <c r="C25" s="25">
        <v>900</v>
      </c>
      <c r="D25" s="25" t="s">
        <v>32</v>
      </c>
      <c r="E25" s="25"/>
      <c r="F25" s="25">
        <v>115</v>
      </c>
      <c r="G25" s="42">
        <v>20000</v>
      </c>
      <c r="H25" s="22">
        <f t="shared" si="0"/>
        <v>7.8260869565217392</v>
      </c>
      <c r="I25" s="22">
        <f t="shared" si="1"/>
        <v>4.4999999999999998E-2</v>
      </c>
    </row>
    <row r="26" spans="1:9" s="15" customFormat="1" x14ac:dyDescent="0.3">
      <c r="A26" s="15" t="s">
        <v>84</v>
      </c>
      <c r="B26" s="25">
        <v>56</v>
      </c>
      <c r="C26" s="36">
        <v>1400</v>
      </c>
      <c r="D26" s="25" t="s">
        <v>107</v>
      </c>
      <c r="E26" s="25"/>
      <c r="F26" s="25">
        <v>96</v>
      </c>
      <c r="G26" s="42">
        <v>25000</v>
      </c>
      <c r="H26" s="22">
        <f t="shared" si="0"/>
        <v>14.583333333333334</v>
      </c>
      <c r="I26" s="22">
        <f t="shared" si="1"/>
        <v>5.6000000000000001E-2</v>
      </c>
    </row>
    <row r="27" spans="1:9" s="15" customFormat="1" x14ac:dyDescent="0.3">
      <c r="A27" s="12" t="s">
        <v>61</v>
      </c>
      <c r="B27" s="24">
        <v>30</v>
      </c>
      <c r="C27" s="24">
        <f>+Table1[[#This Row],['# of cases per 1 pallet]]*24</f>
        <v>720</v>
      </c>
      <c r="D27" s="24" t="s">
        <v>62</v>
      </c>
      <c r="E27" s="24" t="s">
        <v>76</v>
      </c>
      <c r="F27" s="24">
        <v>172</v>
      </c>
      <c r="G27" s="40">
        <v>30000</v>
      </c>
      <c r="H27" s="22">
        <f t="shared" si="0"/>
        <v>4.1860465116279073</v>
      </c>
      <c r="I27" s="19">
        <f t="shared" si="1"/>
        <v>2.4E-2</v>
      </c>
    </row>
    <row r="28" spans="1:9" s="15" customFormat="1" x14ac:dyDescent="0.3">
      <c r="A28" s="12" t="s">
        <v>63</v>
      </c>
      <c r="B28" s="24">
        <v>30</v>
      </c>
      <c r="C28" s="24">
        <f>+Table1[[#This Row],['# of cases per 1 pallet]]*24</f>
        <v>720</v>
      </c>
      <c r="D28" s="24" t="s">
        <v>62</v>
      </c>
      <c r="E28" s="24" t="s">
        <v>76</v>
      </c>
      <c r="F28" s="24">
        <v>172</v>
      </c>
      <c r="G28" s="40">
        <v>30000</v>
      </c>
      <c r="H28" s="19">
        <f t="shared" si="0"/>
        <v>4.1860465116279073</v>
      </c>
      <c r="I28" s="19">
        <f t="shared" si="1"/>
        <v>2.4E-2</v>
      </c>
    </row>
    <row r="29" spans="1:9" s="15" customFormat="1" x14ac:dyDescent="0.3">
      <c r="A29" s="15" t="s">
        <v>78</v>
      </c>
      <c r="B29" s="25">
        <v>56</v>
      </c>
      <c r="C29" s="36">
        <v>672</v>
      </c>
      <c r="D29" s="25" t="s">
        <v>109</v>
      </c>
      <c r="E29" s="25"/>
      <c r="F29" s="25">
        <v>46</v>
      </c>
      <c r="G29" s="42">
        <v>12000</v>
      </c>
      <c r="H29" s="22">
        <f t="shared" si="0"/>
        <v>14.608695652173912</v>
      </c>
      <c r="I29" s="22">
        <f t="shared" si="1"/>
        <v>5.6000000000000001E-2</v>
      </c>
    </row>
    <row r="30" spans="1:9" s="15" customFormat="1" x14ac:dyDescent="0.3">
      <c r="A30" s="15" t="s">
        <v>128</v>
      </c>
      <c r="B30" s="25">
        <v>40</v>
      </c>
      <c r="C30" s="36">
        <v>960</v>
      </c>
      <c r="D30" s="25" t="s">
        <v>129</v>
      </c>
      <c r="E30" s="25"/>
      <c r="F30" s="25">
        <v>96</v>
      </c>
      <c r="G30" s="42">
        <v>25000</v>
      </c>
      <c r="H30" s="22">
        <f t="shared" si="0"/>
        <v>10</v>
      </c>
      <c r="I30" s="22">
        <f>C30/G30</f>
        <v>3.8399999999999997E-2</v>
      </c>
    </row>
    <row r="31" spans="1:9" s="15" customFormat="1" x14ac:dyDescent="0.3">
      <c r="A31" s="15" t="s">
        <v>47</v>
      </c>
      <c r="B31" s="36">
        <v>145</v>
      </c>
      <c r="C31" s="25">
        <v>1450</v>
      </c>
      <c r="D31" s="25" t="s">
        <v>48</v>
      </c>
      <c r="E31" s="25"/>
      <c r="F31" s="25">
        <v>96</v>
      </c>
      <c r="G31" s="42">
        <v>25000</v>
      </c>
      <c r="H31" s="22">
        <f t="shared" si="0"/>
        <v>15.104166666666666</v>
      </c>
      <c r="I31" s="22">
        <f t="shared" si="1"/>
        <v>5.8000000000000003E-2</v>
      </c>
    </row>
    <row r="32" spans="1:9" x14ac:dyDescent="0.3">
      <c r="A32" s="15" t="s">
        <v>33</v>
      </c>
      <c r="B32" s="36">
        <v>120</v>
      </c>
      <c r="C32" s="25">
        <v>1080</v>
      </c>
      <c r="D32" s="36" t="s">
        <v>113</v>
      </c>
      <c r="E32" s="25" t="s">
        <v>112</v>
      </c>
      <c r="F32" s="25">
        <v>34</v>
      </c>
      <c r="G32" s="42">
        <v>9000</v>
      </c>
      <c r="H32" s="22">
        <f t="shared" si="0"/>
        <v>31.764705882352942</v>
      </c>
      <c r="I32" s="22">
        <f t="shared" si="1"/>
        <v>0.12</v>
      </c>
    </row>
    <row r="33" spans="1:9" s="15" customFormat="1" x14ac:dyDescent="0.3">
      <c r="A33" s="15" t="s">
        <v>87</v>
      </c>
      <c r="B33" s="25">
        <v>35</v>
      </c>
      <c r="C33" s="25">
        <f>+Table1[[#This Row],['# of cases per 1 pallet]]*48</f>
        <v>1680</v>
      </c>
      <c r="D33" s="25" t="s">
        <v>93</v>
      </c>
      <c r="E33" s="25"/>
      <c r="F33" s="25">
        <v>80</v>
      </c>
      <c r="G33" s="42">
        <v>35000</v>
      </c>
      <c r="H33" s="22">
        <f t="shared" si="0"/>
        <v>21</v>
      </c>
      <c r="I33" s="22">
        <f t="shared" si="1"/>
        <v>4.8000000000000001E-2</v>
      </c>
    </row>
    <row r="34" spans="1:9" s="15" customFormat="1" x14ac:dyDescent="0.3">
      <c r="A34" s="15" t="s">
        <v>86</v>
      </c>
      <c r="B34" s="25">
        <v>45</v>
      </c>
      <c r="C34" s="25">
        <f>+Table1[[#This Row],['# of cases per 1 pallet]]*40</f>
        <v>1800</v>
      </c>
      <c r="D34" s="25" t="s">
        <v>92</v>
      </c>
      <c r="E34" s="25"/>
      <c r="F34" s="25">
        <v>80</v>
      </c>
      <c r="G34" s="42">
        <v>35000</v>
      </c>
      <c r="H34" s="22">
        <f t="shared" si="0"/>
        <v>22.5</v>
      </c>
      <c r="I34" s="22">
        <f t="shared" si="1"/>
        <v>5.1428571428571428E-2</v>
      </c>
    </row>
    <row r="35" spans="1:9" s="17" customFormat="1" x14ac:dyDescent="0.3">
      <c r="A35" s="15" t="s">
        <v>91</v>
      </c>
      <c r="B35" s="25">
        <v>45</v>
      </c>
      <c r="C35" s="25">
        <f>+Table1[[#This Row],['# of cases per 1 pallet]]*40</f>
        <v>1800</v>
      </c>
      <c r="D35" s="25" t="s">
        <v>92</v>
      </c>
      <c r="E35" s="25"/>
      <c r="F35" s="25">
        <v>80</v>
      </c>
      <c r="G35" s="42">
        <v>35000</v>
      </c>
      <c r="H35" s="22">
        <f t="shared" si="0"/>
        <v>22.5</v>
      </c>
      <c r="I35" s="22">
        <f t="shared" si="1"/>
        <v>5.1428571428571428E-2</v>
      </c>
    </row>
    <row r="36" spans="1:9" x14ac:dyDescent="0.3">
      <c r="A36" s="15" t="s">
        <v>90</v>
      </c>
      <c r="B36" s="25">
        <v>35</v>
      </c>
      <c r="C36" s="25">
        <f>+Table1[[#This Row],['# of cases per 1 pallet]]*48</f>
        <v>1680</v>
      </c>
      <c r="D36" s="25" t="s">
        <v>93</v>
      </c>
      <c r="E36" s="25"/>
      <c r="F36" s="25">
        <v>80</v>
      </c>
      <c r="G36" s="42">
        <v>35000</v>
      </c>
      <c r="H36" s="22">
        <f t="shared" si="0"/>
        <v>21</v>
      </c>
      <c r="I36" s="22">
        <f t="shared" si="1"/>
        <v>4.8000000000000001E-2</v>
      </c>
    </row>
    <row r="37" spans="1:9" s="15" customFormat="1" x14ac:dyDescent="0.3">
      <c r="A37" s="15" t="s">
        <v>89</v>
      </c>
      <c r="B37" s="25">
        <v>45</v>
      </c>
      <c r="C37" s="25">
        <f>+Table1[[#This Row],['# of cases per 1 pallet]]*40</f>
        <v>1800</v>
      </c>
      <c r="D37" s="25" t="s">
        <v>92</v>
      </c>
      <c r="E37" s="25"/>
      <c r="F37" s="25">
        <v>80</v>
      </c>
      <c r="G37" s="42">
        <v>35000</v>
      </c>
      <c r="H37" s="22">
        <f t="shared" si="0"/>
        <v>22.5</v>
      </c>
      <c r="I37" s="22">
        <f t="shared" si="1"/>
        <v>5.1428571428571428E-2</v>
      </c>
    </row>
    <row r="38" spans="1:9" s="15" customFormat="1" x14ac:dyDescent="0.3">
      <c r="A38" s="15" t="s">
        <v>88</v>
      </c>
      <c r="B38" s="25">
        <v>45</v>
      </c>
      <c r="C38" s="25">
        <f>+Table1[[#This Row],['# of cases per 1 pallet]]*40</f>
        <v>1800</v>
      </c>
      <c r="D38" s="25" t="s">
        <v>92</v>
      </c>
      <c r="E38" s="25"/>
      <c r="F38" s="25">
        <v>80</v>
      </c>
      <c r="G38" s="42">
        <v>35000</v>
      </c>
      <c r="H38" s="22">
        <f t="shared" si="0"/>
        <v>22.5</v>
      </c>
      <c r="I38" s="22">
        <f t="shared" si="1"/>
        <v>5.1428571428571428E-2</v>
      </c>
    </row>
    <row r="39" spans="1:9" x14ac:dyDescent="0.3">
      <c r="A39" s="15" t="s">
        <v>49</v>
      </c>
      <c r="B39" s="36">
        <v>126</v>
      </c>
      <c r="C39" s="36">
        <v>1260</v>
      </c>
      <c r="D39" s="25" t="s">
        <v>50</v>
      </c>
      <c r="E39" s="25"/>
      <c r="F39" s="25">
        <v>23</v>
      </c>
      <c r="G39" s="42">
        <v>6000</v>
      </c>
      <c r="H39" s="22">
        <f t="shared" si="0"/>
        <v>54.782608695652172</v>
      </c>
      <c r="I39" s="22">
        <f t="shared" si="1"/>
        <v>0.21</v>
      </c>
    </row>
    <row r="40" spans="1:9" x14ac:dyDescent="0.3">
      <c r="A40" s="15" t="s">
        <v>94</v>
      </c>
      <c r="B40" s="25" t="s">
        <v>105</v>
      </c>
      <c r="C40" s="36">
        <v>2450</v>
      </c>
      <c r="D40" s="25" t="s">
        <v>52</v>
      </c>
      <c r="E40" s="25"/>
      <c r="F40" s="25">
        <v>298</v>
      </c>
      <c r="G40" s="42">
        <v>26000</v>
      </c>
      <c r="H40" s="22">
        <f t="shared" si="0"/>
        <v>8.2214765100671148</v>
      </c>
      <c r="I40" s="22">
        <f t="shared" si="1"/>
        <v>9.4230769230769229E-2</v>
      </c>
    </row>
    <row r="41" spans="1:9" x14ac:dyDescent="0.3">
      <c r="A41" s="15" t="s">
        <v>95</v>
      </c>
      <c r="B41" s="25" t="s">
        <v>106</v>
      </c>
      <c r="C41" s="36">
        <v>2500</v>
      </c>
      <c r="D41" s="25" t="s">
        <v>100</v>
      </c>
      <c r="E41" s="25"/>
      <c r="F41" s="25">
        <v>298</v>
      </c>
      <c r="G41" s="42">
        <v>26000</v>
      </c>
      <c r="H41" s="22">
        <f t="shared" si="0"/>
        <v>8.3892617449664435</v>
      </c>
      <c r="I41" s="22">
        <f t="shared" si="1"/>
        <v>9.6153846153846159E-2</v>
      </c>
    </row>
    <row r="42" spans="1:9" x14ac:dyDescent="0.3">
      <c r="A42" s="15" t="s">
        <v>97</v>
      </c>
      <c r="B42" s="25" t="s">
        <v>106</v>
      </c>
      <c r="C42" s="36">
        <v>2500</v>
      </c>
      <c r="D42" s="25" t="s">
        <v>100</v>
      </c>
      <c r="E42" s="25"/>
      <c r="F42" s="25">
        <v>298</v>
      </c>
      <c r="G42" s="42">
        <v>26000</v>
      </c>
      <c r="H42" s="22">
        <f t="shared" si="0"/>
        <v>8.3892617449664435</v>
      </c>
      <c r="I42" s="22">
        <f t="shared" si="1"/>
        <v>9.6153846153846159E-2</v>
      </c>
    </row>
    <row r="43" spans="1:9" s="15" customFormat="1" x14ac:dyDescent="0.3">
      <c r="A43" s="15" t="s">
        <v>96</v>
      </c>
      <c r="B43" s="25" t="s">
        <v>105</v>
      </c>
      <c r="C43" s="36">
        <v>2450</v>
      </c>
      <c r="D43" s="25" t="s">
        <v>52</v>
      </c>
      <c r="E43" s="25"/>
      <c r="F43" s="25">
        <v>298</v>
      </c>
      <c r="G43" s="42">
        <v>26000</v>
      </c>
      <c r="H43" s="22">
        <f t="shared" si="0"/>
        <v>8.2214765100671148</v>
      </c>
      <c r="I43" s="22">
        <f t="shared" si="1"/>
        <v>9.4230769230769229E-2</v>
      </c>
    </row>
    <row r="44" spans="1:9" s="15" customFormat="1" x14ac:dyDescent="0.3">
      <c r="A44" s="15" t="s">
        <v>99</v>
      </c>
      <c r="B44" s="25" t="s">
        <v>106</v>
      </c>
      <c r="C44" s="36">
        <v>2500</v>
      </c>
      <c r="D44" s="25" t="s">
        <v>100</v>
      </c>
      <c r="E44" s="25"/>
      <c r="F44" s="25">
        <v>298</v>
      </c>
      <c r="G44" s="42">
        <v>26000</v>
      </c>
      <c r="H44" s="22">
        <f t="shared" si="0"/>
        <v>8.3892617449664435</v>
      </c>
      <c r="I44" s="22">
        <f t="shared" si="1"/>
        <v>9.6153846153846159E-2</v>
      </c>
    </row>
    <row r="45" spans="1:9" s="15" customFormat="1" x14ac:dyDescent="0.3">
      <c r="A45" s="15" t="s">
        <v>98</v>
      </c>
      <c r="B45" s="25" t="s">
        <v>105</v>
      </c>
      <c r="C45" s="36">
        <v>2450</v>
      </c>
      <c r="D45" s="25" t="s">
        <v>52</v>
      </c>
      <c r="E45" s="25"/>
      <c r="F45" s="25">
        <v>298</v>
      </c>
      <c r="G45" s="42">
        <v>26000</v>
      </c>
      <c r="H45" s="22">
        <f t="shared" si="0"/>
        <v>8.2214765100671148</v>
      </c>
      <c r="I45" s="22">
        <f t="shared" si="1"/>
        <v>9.4230769230769229E-2</v>
      </c>
    </row>
    <row r="46" spans="1:9" s="15" customFormat="1" x14ac:dyDescent="0.3">
      <c r="A46" s="15" t="s">
        <v>83</v>
      </c>
      <c r="B46" s="25">
        <v>70</v>
      </c>
      <c r="C46" s="25">
        <f>+Table1[[#This Row],['# of cases per 1 pallet]]*4</f>
        <v>280</v>
      </c>
      <c r="D46" s="25" t="s">
        <v>82</v>
      </c>
      <c r="E46" s="25"/>
      <c r="F46" s="25">
        <v>23</v>
      </c>
      <c r="G46" s="42">
        <v>8000</v>
      </c>
      <c r="H46" s="22">
        <f t="shared" si="0"/>
        <v>12.173913043478262</v>
      </c>
      <c r="I46" s="22">
        <f t="shared" si="1"/>
        <v>3.5000000000000003E-2</v>
      </c>
    </row>
    <row r="47" spans="1:9" s="15" customFormat="1" x14ac:dyDescent="0.3">
      <c r="A47" s="12" t="s">
        <v>15</v>
      </c>
      <c r="B47" s="24">
        <v>50</v>
      </c>
      <c r="C47" s="24">
        <v>600</v>
      </c>
      <c r="D47" s="24" t="s">
        <v>40</v>
      </c>
      <c r="E47" s="24"/>
      <c r="F47" s="24" t="s">
        <v>125</v>
      </c>
      <c r="G47" s="40">
        <v>18000</v>
      </c>
      <c r="H47" s="22" t="s">
        <v>125</v>
      </c>
      <c r="I47" s="22">
        <f t="shared" si="1"/>
        <v>3.3333333333333333E-2</v>
      </c>
    </row>
    <row r="48" spans="1:9" s="15" customFormat="1" x14ac:dyDescent="0.3">
      <c r="A48" s="16" t="s">
        <v>110</v>
      </c>
      <c r="B48" s="36">
        <v>70</v>
      </c>
      <c r="C48" s="36">
        <v>1400</v>
      </c>
      <c r="D48" s="36" t="s">
        <v>32</v>
      </c>
      <c r="E48" s="25"/>
      <c r="F48" s="25">
        <v>115</v>
      </c>
      <c r="G48" s="42">
        <v>20000</v>
      </c>
      <c r="H48" s="22">
        <f>C48/F48</f>
        <v>12.173913043478262</v>
      </c>
      <c r="I48" s="22">
        <f t="shared" si="1"/>
        <v>7.0000000000000007E-2</v>
      </c>
    </row>
    <row r="49" spans="1:9" s="15" customFormat="1" x14ac:dyDescent="0.3">
      <c r="A49" s="16" t="s">
        <v>14</v>
      </c>
      <c r="B49" s="36">
        <v>42</v>
      </c>
      <c r="C49" s="36">
        <v>1100</v>
      </c>
      <c r="D49" s="36" t="s">
        <v>117</v>
      </c>
      <c r="E49" s="25"/>
      <c r="F49" s="25">
        <v>63</v>
      </c>
      <c r="G49" s="42">
        <v>11000</v>
      </c>
      <c r="H49" s="22">
        <f>C49/F49</f>
        <v>17.460317460317459</v>
      </c>
      <c r="I49" s="22">
        <f t="shared" si="1"/>
        <v>0.1</v>
      </c>
    </row>
    <row r="50" spans="1:9" s="15" customFormat="1" x14ac:dyDescent="0.3">
      <c r="A50" s="15" t="s">
        <v>79</v>
      </c>
      <c r="B50" s="25">
        <v>48</v>
      </c>
      <c r="C50" s="35">
        <f>+Table1[[#This Row],['# of cases per 1 pallet]]*20</f>
        <v>960</v>
      </c>
      <c r="D50" s="25" t="s">
        <v>32</v>
      </c>
      <c r="E50" s="25"/>
      <c r="F50" s="25">
        <v>115</v>
      </c>
      <c r="G50" s="42">
        <v>20000</v>
      </c>
      <c r="H50" s="22">
        <f>C50/F50</f>
        <v>8.3478260869565215</v>
      </c>
      <c r="I50" s="22">
        <f t="shared" si="1"/>
        <v>4.8000000000000001E-2</v>
      </c>
    </row>
    <row r="51" spans="1:9" customFormat="1" ht="15" x14ac:dyDescent="0.3">
      <c r="A51" s="15" t="s">
        <v>73</v>
      </c>
      <c r="B51" s="25">
        <v>63</v>
      </c>
      <c r="C51" s="35">
        <f>+Table1[[#This Row],['# of cases per 1 pallet]]*25</f>
        <v>1575</v>
      </c>
      <c r="D51" s="25" t="s">
        <v>34</v>
      </c>
      <c r="E51" s="25" t="s">
        <v>71</v>
      </c>
      <c r="F51" s="25">
        <v>31</v>
      </c>
      <c r="G51" s="42">
        <v>8000</v>
      </c>
      <c r="H51" s="22">
        <f>C51/F51</f>
        <v>50.806451612903224</v>
      </c>
      <c r="I51" s="22">
        <f t="shared" si="1"/>
        <v>0.19687499999999999</v>
      </c>
    </row>
    <row r="52" spans="1:9" s="15" customFormat="1" x14ac:dyDescent="0.3">
      <c r="A52" s="26" t="s">
        <v>38</v>
      </c>
      <c r="B52" s="27" t="s">
        <v>39</v>
      </c>
      <c r="C52" s="27" t="s">
        <v>39</v>
      </c>
      <c r="D52" s="27" t="s">
        <v>126</v>
      </c>
      <c r="E52" s="27"/>
      <c r="F52" s="27">
        <v>230</v>
      </c>
      <c r="G52" s="43">
        <v>20000</v>
      </c>
      <c r="H52" s="27" t="s">
        <v>125</v>
      </c>
      <c r="I52" s="27" t="s">
        <v>125</v>
      </c>
    </row>
    <row r="53" spans="1:9" x14ac:dyDescent="0.3">
      <c r="A53" s="12" t="s">
        <v>16</v>
      </c>
      <c r="B53" s="24">
        <v>45</v>
      </c>
      <c r="C53" s="24">
        <v>1575</v>
      </c>
      <c r="D53" s="24" t="s">
        <v>77</v>
      </c>
      <c r="F53" s="24">
        <v>115</v>
      </c>
      <c r="G53" s="40">
        <v>10000</v>
      </c>
      <c r="H53" s="22">
        <f>C53/F53</f>
        <v>13.695652173913043</v>
      </c>
      <c r="I53" s="19">
        <f>C53/G53</f>
        <v>0.1575</v>
      </c>
    </row>
    <row r="55" spans="1:9" x14ac:dyDescent="0.3">
      <c r="A55" s="44" t="s">
        <v>138</v>
      </c>
      <c r="B55" s="31"/>
      <c r="C55" s="31"/>
      <c r="D55" s="31"/>
      <c r="E55" s="31"/>
      <c r="F55" s="31"/>
    </row>
    <row r="56" spans="1:9" x14ac:dyDescent="0.3">
      <c r="A56" s="44" t="s">
        <v>136</v>
      </c>
      <c r="B56" s="31"/>
      <c r="C56" s="31"/>
      <c r="D56" s="31"/>
      <c r="E56" s="31"/>
      <c r="F56" s="31"/>
    </row>
    <row r="57" spans="1:9" x14ac:dyDescent="0.3">
      <c r="A57" s="44" t="s">
        <v>137</v>
      </c>
      <c r="B57" s="31"/>
      <c r="C57" s="31"/>
      <c r="D57" s="31"/>
      <c r="E57" s="31"/>
      <c r="F57" s="31"/>
    </row>
    <row r="58" spans="1:9" s="14" customFormat="1" x14ac:dyDescent="0.25">
      <c r="A58" s="13" t="s">
        <v>124</v>
      </c>
      <c r="B58" s="30"/>
      <c r="C58" s="30"/>
      <c r="D58" s="30"/>
      <c r="E58" s="30"/>
      <c r="F58" s="30"/>
      <c r="G58" s="39"/>
      <c r="H58" s="20"/>
      <c r="I58" s="20"/>
    </row>
    <row r="59" spans="1:9" s="14" customFormat="1" x14ac:dyDescent="0.25">
      <c r="A59" s="11" t="s">
        <v>35</v>
      </c>
      <c r="B59" s="30"/>
      <c r="C59" s="30"/>
      <c r="D59" s="30"/>
      <c r="E59" s="30"/>
      <c r="F59" s="30"/>
      <c r="G59" s="39"/>
      <c r="H59" s="20"/>
      <c r="I59" s="20"/>
    </row>
    <row r="61" spans="1:9" s="14" customFormat="1" x14ac:dyDescent="0.25">
      <c r="A61" s="13" t="s">
        <v>131</v>
      </c>
      <c r="B61" s="30"/>
      <c r="C61" s="30"/>
      <c r="D61" s="30"/>
      <c r="E61" s="30"/>
      <c r="F61" s="30"/>
      <c r="G61" s="39"/>
      <c r="H61" s="20"/>
      <c r="I61" s="20"/>
    </row>
    <row r="62" spans="1:9" x14ac:dyDescent="0.3">
      <c r="A62" s="44" t="s">
        <v>133</v>
      </c>
      <c r="B62" s="31"/>
      <c r="C62" s="31"/>
      <c r="D62" s="31"/>
      <c r="E62" s="31"/>
      <c r="F62" s="31"/>
    </row>
    <row r="63" spans="1:9" s="14" customFormat="1" x14ac:dyDescent="0.25">
      <c r="A63" s="11" t="s">
        <v>132</v>
      </c>
      <c r="B63" s="30"/>
      <c r="C63" s="30"/>
      <c r="D63" s="30"/>
      <c r="E63" s="30"/>
      <c r="F63" s="30"/>
      <c r="G63" s="39"/>
      <c r="H63" s="20"/>
      <c r="I63" s="20"/>
    </row>
  </sheetData>
  <mergeCells count="3">
    <mergeCell ref="A2:I2"/>
    <mergeCell ref="A3:I3"/>
    <mergeCell ref="A4:C4"/>
  </mergeCells>
  <phoneticPr fontId="1" type="noConversion"/>
  <printOptions horizontalCentered="1"/>
  <pageMargins left="0.4" right="0.4" top="0.4" bottom="0.5" header="0.3" footer="0.3"/>
  <pageSetup fitToHeight="0" orientation="landscape" r:id="rId1"/>
  <headerFooter alignWithMargins="0">
    <oddFooter>Page &amp;P of &amp;N</oddFooter>
  </headerFooter>
  <ignoredErrors>
    <ignoredError sqref="H47 H52:I52 H10:I10 H11:I11 H16" calculatedColumn="1"/>
    <ignoredError sqref="C36" formula="1"/>
  </ignoredError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opLeftCell="A7" workbookViewId="0">
      <selection activeCell="A17" sqref="A17"/>
    </sheetView>
  </sheetViews>
  <sheetFormatPr defaultColWidth="8.7109375" defaultRowHeight="15" x14ac:dyDescent="0.3"/>
  <cols>
    <col min="1" max="1" width="49.7109375" style="6" customWidth="1"/>
  </cols>
  <sheetData>
    <row r="1" spans="1:2" x14ac:dyDescent="0.3">
      <c r="A1" s="6" t="s">
        <v>30</v>
      </c>
    </row>
    <row r="2" spans="1:2" x14ac:dyDescent="0.3">
      <c r="A2" s="4" t="s">
        <v>17</v>
      </c>
    </row>
    <row r="3" spans="1:2" ht="22.5" x14ac:dyDescent="0.3">
      <c r="A3" s="5" t="s">
        <v>18</v>
      </c>
    </row>
    <row r="4" spans="1:2" x14ac:dyDescent="0.3">
      <c r="A4" s="5"/>
    </row>
    <row r="5" spans="1:2" x14ac:dyDescent="0.3">
      <c r="A5" s="4" t="s">
        <v>19</v>
      </c>
    </row>
    <row r="6" spans="1:2" x14ac:dyDescent="0.3">
      <c r="A6" s="5" t="s">
        <v>20</v>
      </c>
      <c r="B6" s="7" t="s">
        <v>31</v>
      </c>
    </row>
    <row r="7" spans="1:2" x14ac:dyDescent="0.3">
      <c r="A7" s="5" t="s">
        <v>21</v>
      </c>
      <c r="B7" s="7" t="s">
        <v>31</v>
      </c>
    </row>
    <row r="8" spans="1:2" x14ac:dyDescent="0.3">
      <c r="A8" s="5" t="s">
        <v>22</v>
      </c>
      <c r="B8" s="7" t="s">
        <v>31</v>
      </c>
    </row>
    <row r="9" spans="1:2" x14ac:dyDescent="0.3">
      <c r="A9" s="5" t="s">
        <v>23</v>
      </c>
      <c r="B9" s="7" t="s">
        <v>31</v>
      </c>
    </row>
    <row r="10" spans="1:2" x14ac:dyDescent="0.3">
      <c r="A10" s="5" t="s">
        <v>24</v>
      </c>
      <c r="B10" s="7" t="s">
        <v>31</v>
      </c>
    </row>
    <row r="11" spans="1:2" x14ac:dyDescent="0.3">
      <c r="A11" s="5" t="s">
        <v>25</v>
      </c>
      <c r="B11" s="7" t="s">
        <v>31</v>
      </c>
    </row>
    <row r="12" spans="1:2" x14ac:dyDescent="0.3">
      <c r="A12" s="5" t="s">
        <v>26</v>
      </c>
      <c r="B12" s="7" t="s">
        <v>31</v>
      </c>
    </row>
    <row r="13" spans="1:2" x14ac:dyDescent="0.3">
      <c r="A13" s="5" t="s">
        <v>27</v>
      </c>
      <c r="B13" s="7" t="s">
        <v>31</v>
      </c>
    </row>
    <row r="14" spans="1:2" x14ac:dyDescent="0.3">
      <c r="A14" s="5" t="s">
        <v>28</v>
      </c>
      <c r="B14" s="7" t="s">
        <v>31</v>
      </c>
    </row>
    <row r="15" spans="1:2" ht="22.5" x14ac:dyDescent="0.3">
      <c r="A15" s="5" t="s">
        <v>29</v>
      </c>
      <c r="B15" s="7" t="s">
        <v>31</v>
      </c>
    </row>
    <row r="17" spans="1:1" x14ac:dyDescent="0.3">
      <c r="A17" s="6" t="s">
        <v>36</v>
      </c>
    </row>
    <row r="18" spans="1:1" x14ac:dyDescent="0.3">
      <c r="A18" s="6" t="s">
        <v>37</v>
      </c>
    </row>
    <row r="19" spans="1:1" x14ac:dyDescent="0.3">
      <c r="A19" s="6" t="s">
        <v>15</v>
      </c>
    </row>
    <row r="20" spans="1:1" x14ac:dyDescent="0.3">
      <c r="A20" s="6" t="s">
        <v>5</v>
      </c>
    </row>
    <row r="21" spans="1:1" x14ac:dyDescent="0.3">
      <c r="A21" s="6" t="s">
        <v>41</v>
      </c>
    </row>
    <row r="22" spans="1:1" x14ac:dyDescent="0.3">
      <c r="A22" s="6" t="s">
        <v>11</v>
      </c>
    </row>
    <row r="23" spans="1:1" x14ac:dyDescent="0.3">
      <c r="A23" s="6" t="s">
        <v>43</v>
      </c>
    </row>
    <row r="24" spans="1:1" x14ac:dyDescent="0.3">
      <c r="A24" s="6" t="s">
        <v>13</v>
      </c>
    </row>
    <row r="25" spans="1:1" x14ac:dyDescent="0.3">
      <c r="A25" s="6" t="s">
        <v>45</v>
      </c>
    </row>
    <row r="26" spans="1:1" x14ac:dyDescent="0.3">
      <c r="A26" s="6" t="s">
        <v>46</v>
      </c>
    </row>
    <row r="27" spans="1:1" x14ac:dyDescent="0.3">
      <c r="A27" s="6" t="s">
        <v>51</v>
      </c>
    </row>
    <row r="28" spans="1:1" x14ac:dyDescent="0.3">
      <c r="A28" s="6" t="s">
        <v>10</v>
      </c>
    </row>
    <row r="30" spans="1:1" x14ac:dyDescent="0.3">
      <c r="A30" s="6" t="s">
        <v>53</v>
      </c>
    </row>
    <row r="31" spans="1:1" x14ac:dyDescent="0.3">
      <c r="A31" s="6" t="s">
        <v>54</v>
      </c>
    </row>
    <row r="33" spans="1:1" x14ac:dyDescent="0.3">
      <c r="A33" s="6" t="s">
        <v>57</v>
      </c>
    </row>
    <row r="34" spans="1:1" x14ac:dyDescent="0.3">
      <c r="A34" s="6" t="s">
        <v>9</v>
      </c>
    </row>
    <row r="35" spans="1:1" x14ac:dyDescent="0.3">
      <c r="A35" s="6" t="s">
        <v>58</v>
      </c>
    </row>
    <row r="36" spans="1:1" x14ac:dyDescent="0.3">
      <c r="A36" s="6" t="s">
        <v>59</v>
      </c>
    </row>
    <row r="37" spans="1:1" x14ac:dyDescent="0.3">
      <c r="A37" s="6" t="s">
        <v>60</v>
      </c>
    </row>
    <row r="38" spans="1:1" x14ac:dyDescent="0.3">
      <c r="A38" s="6" t="s">
        <v>5</v>
      </c>
    </row>
    <row r="39" spans="1:1" x14ac:dyDescent="0.3">
      <c r="A39" s="6" t="s">
        <v>10</v>
      </c>
    </row>
    <row r="40" spans="1:1" x14ac:dyDescent="0.3">
      <c r="A40" s="6" t="s">
        <v>74</v>
      </c>
    </row>
    <row r="41" spans="1:1" x14ac:dyDescent="0.3">
      <c r="A41" s="6" t="s">
        <v>75</v>
      </c>
    </row>
    <row r="42" spans="1:1" x14ac:dyDescent="0.3">
      <c r="A42" s="6" t="s">
        <v>85</v>
      </c>
    </row>
    <row r="44" spans="1:1" x14ac:dyDescent="0.3">
      <c r="A44" s="6" t="s">
        <v>104</v>
      </c>
    </row>
    <row r="45" spans="1:1" x14ac:dyDescent="0.3">
      <c r="A45" s="6" t="s">
        <v>108</v>
      </c>
    </row>
    <row r="46" spans="1:1" x14ac:dyDescent="0.3">
      <c r="A46" s="6" t="s">
        <v>111</v>
      </c>
    </row>
    <row r="47" spans="1:1" x14ac:dyDescent="0.3">
      <c r="A47" s="6" t="s">
        <v>114</v>
      </c>
    </row>
    <row r="48" spans="1:1" x14ac:dyDescent="0.3">
      <c r="A48" s="6" t="s">
        <v>115</v>
      </c>
    </row>
    <row r="49" spans="1:1" x14ac:dyDescent="0.3">
      <c r="A49" s="6" t="s">
        <v>116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Product Price List</vt:lpstr>
      <vt:lpstr>Sheet1</vt:lpstr>
      <vt:lpstr>'Product Price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2015-09-04T15:16:43Z</dcterms:created>
  <dcterms:modified xsi:type="dcterms:W3CDTF">2016-03-08T22:30:50Z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TC039869899991</vt:lpwstr>
  </property>
</Properties>
</file>